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580" windowHeight="6030" activeTab="1"/>
  </bookViews>
  <sheets>
    <sheet name="ejercicio A" sheetId="1" r:id="rId1"/>
    <sheet name="ejercicio E" sheetId="2" r:id="rId2"/>
    <sheet name="ejercicio C" sheetId="3" r:id="rId3"/>
    <sheet name="ejercicio D" sheetId="4" r:id="rId4"/>
    <sheet name="ejercicio B" sheetId="5" r:id="rId5"/>
  </sheets>
  <definedNames/>
  <calcPr fullCalcOnLoad="1"/>
</workbook>
</file>

<file path=xl/sharedStrings.xml><?xml version="1.0" encoding="utf-8"?>
<sst xmlns="http://schemas.openxmlformats.org/spreadsheetml/2006/main" count="128" uniqueCount="84">
  <si>
    <t xml:space="preserve"> </t>
  </si>
  <si>
    <t>(e)</t>
  </si>
  <si>
    <t>( f ) * i</t>
  </si>
  <si>
    <t>(c ) - (d)</t>
  </si>
  <si>
    <t>( f ) - ( e )</t>
  </si>
  <si>
    <t>(f)</t>
  </si>
  <si>
    <t>(g)</t>
  </si>
  <si>
    <t>(c )</t>
  </si>
  <si>
    <t>(d)</t>
  </si>
  <si>
    <t>amorti-</t>
  </si>
  <si>
    <t>deuda</t>
  </si>
  <si>
    <t>n</t>
  </si>
  <si>
    <t>cuota</t>
  </si>
  <si>
    <t xml:space="preserve"> interés</t>
  </si>
  <si>
    <t>zación</t>
  </si>
  <si>
    <t>residual</t>
  </si>
  <si>
    <t>extinguida</t>
  </si>
  <si>
    <t>préstamo</t>
  </si>
  <si>
    <t>( g ) - ( e )</t>
  </si>
  <si>
    <t>1era. tasa i</t>
  </si>
  <si>
    <t>datos</t>
  </si>
  <si>
    <t>función pago</t>
  </si>
  <si>
    <t>carga de datos</t>
  </si>
  <si>
    <t>periodo</t>
  </si>
  <si>
    <t>renta</t>
  </si>
  <si>
    <t>valor presente</t>
  </si>
  <si>
    <t>carga de</t>
  </si>
  <si>
    <t xml:space="preserve">gradiente de </t>
  </si>
  <si>
    <t>ingresos</t>
  </si>
  <si>
    <t>gradiente de</t>
  </si>
  <si>
    <t>costos</t>
  </si>
  <si>
    <t>primer</t>
  </si>
  <si>
    <t>ingreso</t>
  </si>
  <si>
    <t>primer costo</t>
  </si>
  <si>
    <t>tasa de</t>
  </si>
  <si>
    <t>oportunidad</t>
  </si>
  <si>
    <t>vpn</t>
  </si>
  <si>
    <t>resultados</t>
  </si>
  <si>
    <t>función excel</t>
  </si>
  <si>
    <t>para T.0. =2%</t>
  </si>
  <si>
    <t>T.0.</t>
  </si>
  <si>
    <t>VPN</t>
  </si>
  <si>
    <t>para T.0. =14%</t>
  </si>
  <si>
    <t>inversiones</t>
  </si>
  <si>
    <t>TO = 2%</t>
  </si>
  <si>
    <t>inversión</t>
  </si>
  <si>
    <t>TIR</t>
  </si>
  <si>
    <t>resultados cargados caso por caso</t>
  </si>
  <si>
    <t xml:space="preserve">                                                           </t>
  </si>
  <si>
    <t>(para efectuar estimaciones de</t>
  </si>
  <si>
    <t xml:space="preserve">diferentes niveles de inversión, </t>
  </si>
  <si>
    <t>la TIR y elaborar tabla de abajo, para</t>
  </si>
  <si>
    <t>estimación de la TIR con la función del Excel</t>
  </si>
  <si>
    <t>(a)</t>
  </si>
  <si>
    <t>(b)</t>
  </si>
  <si>
    <t xml:space="preserve"> ( c)= ((e)-1)*i)</t>
  </si>
  <si>
    <t>(d) = (b)+( c)</t>
  </si>
  <si>
    <t>(e)=((e)-1)+(d)</t>
  </si>
  <si>
    <t>fin del</t>
  </si>
  <si>
    <t>depósito</t>
  </si>
  <si>
    <t>interés sobre</t>
  </si>
  <si>
    <t xml:space="preserve">adición al </t>
  </si>
  <si>
    <t>total en el</t>
  </si>
  <si>
    <t>trimestre</t>
  </si>
  <si>
    <t>fondo</t>
  </si>
  <si>
    <t>Carga datos</t>
  </si>
  <si>
    <t>tasa de interés</t>
  </si>
  <si>
    <t xml:space="preserve"> cuadro del fondo de amortización</t>
  </si>
  <si>
    <t>pagos</t>
  </si>
  <si>
    <t xml:space="preserve">Fondo de </t>
  </si>
  <si>
    <t>Amortización</t>
  </si>
  <si>
    <t>intereses</t>
  </si>
  <si>
    <t>EJERCICIO A  DE LA PRACTICA Nº 4 CICLO 2004-02</t>
  </si>
  <si>
    <t>tres inversiones</t>
  </si>
  <si>
    <t>EJERCICIO B DE LA PRACTICA Nº 4 CICLO 2004-02</t>
  </si>
  <si>
    <t xml:space="preserve">VPN </t>
  </si>
  <si>
    <t>(%)</t>
  </si>
  <si>
    <t>EJERCICIO C DE LA PRACTICA Nº4 CICLO 2004-02</t>
  </si>
  <si>
    <t>prueba de la TIR, buscando un VPN=0</t>
  </si>
  <si>
    <t>variando la celda, H21 )</t>
  </si>
  <si>
    <t>EJERCICIO D DE LA PRACTICA Nº 4 CICLO 2004-02</t>
  </si>
  <si>
    <t>EJERCICIO E DE LA PRACTICA Nº 4 CICLO 2004-02</t>
  </si>
  <si>
    <t xml:space="preserve">Tasa de </t>
  </si>
  <si>
    <t>TIRM</t>
  </si>
</sst>
</file>

<file path=xl/styles.xml><?xml version="1.0" encoding="utf-8"?>
<styleSheet xmlns="http://schemas.openxmlformats.org/spreadsheetml/2006/main">
  <numFmts count="31">
    <numFmt numFmtId="5" formatCode="&quot;S/.&quot;\ #,##0_);\(&quot;S/.&quot;\ #,##0\)"/>
    <numFmt numFmtId="6" formatCode="&quot;S/.&quot;\ #,##0_);[Red]\(&quot;S/.&quot;\ #,##0\)"/>
    <numFmt numFmtId="7" formatCode="&quot;S/.&quot;\ #,##0.00_);\(&quot;S/.&quot;\ #,##0.00\)"/>
    <numFmt numFmtId="8" formatCode="&quot;S/.&quot;\ #,##0.00_);[Red]\(&quot;S/.&quot;\ #,##0.00\)"/>
    <numFmt numFmtId="42" formatCode="_(&quot;S/.&quot;\ * #,##0_);_(&quot;S/.&quot;\ * \(#,##0\);_(&quot;S/.&quot;\ * &quot;-&quot;_);_(@_)"/>
    <numFmt numFmtId="41" formatCode="_(* #,##0_);_(* \(#,##0\);_(* &quot;-&quot;_);_(@_)"/>
    <numFmt numFmtId="44" formatCode="_(&quot;S/.&quot;\ * #,##0.00_);_(&quot;S/.&quot;\ * \(#,##0.00\);_(&quot;S/.&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S/.-280A]\ #,##0.00_ ;[Red]\-[$S/.-280A]\ #,##0.00\ "/>
    <numFmt numFmtId="173" formatCode="0.0"/>
    <numFmt numFmtId="174" formatCode="0.000"/>
    <numFmt numFmtId="175" formatCode="[$S/.-280A]\ #,##0_ ;[Red]\-[$S/.-280A]\ #,##0\ "/>
    <numFmt numFmtId="176" formatCode="#,##0.00_ ;[Red]\-#,##0.00\ "/>
    <numFmt numFmtId="177" formatCode="#,##0.000_ ;[Red]\-#,##0.000\ "/>
    <numFmt numFmtId="178" formatCode="#,##0.0000_ ;[Red]\-#,##0.0000\ "/>
    <numFmt numFmtId="179" formatCode="#,##0.00000_ ;[Red]\-#,##0.00000\ "/>
    <numFmt numFmtId="180" formatCode="0.0%"/>
    <numFmt numFmtId="181" formatCode="0.000%"/>
    <numFmt numFmtId="182" formatCode="[$S/.-280A]\ #,##0.00"/>
    <numFmt numFmtId="183" formatCode="0.0000%"/>
    <numFmt numFmtId="184" formatCode="&quot;S/.&quot;\ #,##0.00"/>
    <numFmt numFmtId="185" formatCode="0.0000"/>
    <numFmt numFmtId="186" formatCode="0.00000"/>
  </numFmts>
  <fonts count="14">
    <font>
      <sz val="10"/>
      <name val="Arial"/>
      <family val="0"/>
    </font>
    <font>
      <b/>
      <sz val="10"/>
      <name val="Arial"/>
      <family val="2"/>
    </font>
    <font>
      <sz val="8"/>
      <name val="Arial"/>
      <family val="0"/>
    </font>
    <font>
      <sz val="11"/>
      <name val="Arial"/>
      <family val="0"/>
    </font>
    <font>
      <sz val="15.5"/>
      <name val="Arial"/>
      <family val="0"/>
    </font>
    <font>
      <sz val="8.25"/>
      <name val="Arial"/>
      <family val="2"/>
    </font>
    <font>
      <b/>
      <sz val="9"/>
      <name val="Arial"/>
      <family val="2"/>
    </font>
    <font>
      <sz val="7"/>
      <name val="Arial"/>
      <family val="2"/>
    </font>
    <font>
      <b/>
      <sz val="12"/>
      <name val="Arial"/>
      <family val="2"/>
    </font>
    <font>
      <b/>
      <sz val="8"/>
      <name val="Arial"/>
      <family val="2"/>
    </font>
    <font>
      <u val="single"/>
      <sz val="10"/>
      <name val="Arial"/>
      <family val="2"/>
    </font>
    <font>
      <sz val="9"/>
      <name val="Arial"/>
      <family val="2"/>
    </font>
    <font>
      <u val="single"/>
      <sz val="8"/>
      <name val="Arial"/>
      <family val="0"/>
    </font>
    <font>
      <b/>
      <u val="single"/>
      <sz val="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0" fillId="0" borderId="0" xfId="0" applyFill="1" applyBorder="1" applyAlignment="1">
      <alignment horizontal="center"/>
    </xf>
    <xf numFmtId="0" fontId="0" fillId="0" borderId="0" xfId="0" applyFill="1" applyBorder="1" applyAlignment="1">
      <alignment/>
    </xf>
    <xf numFmtId="0" fontId="2" fillId="0" borderId="0" xfId="0" applyFont="1" applyFill="1" applyBorder="1" applyAlignment="1">
      <alignment/>
    </xf>
    <xf numFmtId="8" fontId="0" fillId="0" borderId="0" xfId="0" applyNumberFormat="1" applyFill="1" applyBorder="1" applyAlignment="1">
      <alignment/>
    </xf>
    <xf numFmtId="0" fontId="0" fillId="0" borderId="0" xfId="0" applyFont="1" applyFill="1" applyBorder="1" applyAlignment="1">
      <alignment horizontal="center"/>
    </xf>
    <xf numFmtId="0" fontId="10" fillId="0" borderId="0" xfId="0" applyFont="1" applyFill="1" applyBorder="1" applyAlignment="1">
      <alignment horizontal="center"/>
    </xf>
    <xf numFmtId="2" fontId="0" fillId="0" borderId="0" xfId="0" applyNumberFormat="1" applyFill="1" applyBorder="1" applyAlignment="1">
      <alignment horizontal="center"/>
    </xf>
    <xf numFmtId="10" fontId="0" fillId="0" borderId="0" xfId="19" applyNumberFormat="1" applyFill="1" applyBorder="1" applyAlignment="1">
      <alignment horizontal="center"/>
    </xf>
    <xf numFmtId="0" fontId="10" fillId="0" borderId="0" xfId="0" applyFont="1" applyFill="1" applyBorder="1" applyAlignment="1">
      <alignment/>
    </xf>
    <xf numFmtId="0" fontId="0" fillId="0" borderId="0" xfId="0" applyBorder="1" applyAlignment="1">
      <alignment horizontal="center"/>
    </xf>
    <xf numFmtId="0" fontId="0" fillId="0" borderId="0" xfId="0" applyFont="1" applyFill="1" applyBorder="1" applyAlignment="1">
      <alignment/>
    </xf>
    <xf numFmtId="182" fontId="0" fillId="0" borderId="0" xfId="0" applyNumberFormat="1" applyFill="1" applyBorder="1" applyAlignment="1">
      <alignment horizontal="center"/>
    </xf>
    <xf numFmtId="0" fontId="12" fillId="0" borderId="0" xfId="0" applyFont="1" applyFill="1" applyBorder="1" applyAlignment="1">
      <alignment/>
    </xf>
    <xf numFmtId="4" fontId="0" fillId="0" borderId="0" xfId="0" applyNumberFormat="1" applyFill="1" applyBorder="1" applyAlignment="1">
      <alignment horizontal="center"/>
    </xf>
    <xf numFmtId="0" fontId="2" fillId="0" borderId="0" xfId="0" applyFont="1" applyFill="1" applyBorder="1" applyAlignment="1">
      <alignment horizontal="center"/>
    </xf>
    <xf numFmtId="9" fontId="2" fillId="0" borderId="0" xfId="19" applyFont="1" applyFill="1" applyBorder="1" applyAlignment="1">
      <alignment horizontal="center"/>
    </xf>
    <xf numFmtId="167" fontId="0" fillId="0" borderId="0" xfId="0" applyNumberFormat="1" applyFill="1" applyBorder="1" applyAlignment="1">
      <alignment horizontal="center"/>
    </xf>
    <xf numFmtId="0" fontId="1" fillId="0" borderId="0" xfId="0" applyFont="1" applyFill="1" applyBorder="1" applyAlignment="1">
      <alignment/>
    </xf>
    <xf numFmtId="10" fontId="2" fillId="0" borderId="0" xfId="19" applyNumberFormat="1" applyFont="1" applyFill="1" applyBorder="1" applyAlignment="1">
      <alignment horizontal="center"/>
    </xf>
    <xf numFmtId="167" fontId="0" fillId="0" borderId="0" xfId="0" applyNumberFormat="1" applyFill="1" applyBorder="1" applyAlignment="1">
      <alignment/>
    </xf>
    <xf numFmtId="174" fontId="0" fillId="0" borderId="0" xfId="0" applyNumberFormat="1" applyFill="1" applyBorder="1" applyAlignment="1">
      <alignment horizontal="center"/>
    </xf>
    <xf numFmtId="9" fontId="0" fillId="0" borderId="0" xfId="19" applyFill="1" applyBorder="1" applyAlignment="1">
      <alignment horizontal="center"/>
    </xf>
    <xf numFmtId="172" fontId="0" fillId="0" borderId="0" xfId="0" applyNumberFormat="1" applyFill="1" applyBorder="1" applyAlignment="1">
      <alignment/>
    </xf>
    <xf numFmtId="172" fontId="0" fillId="0" borderId="0" xfId="0" applyNumberFormat="1" applyFill="1" applyBorder="1" applyAlignment="1">
      <alignment horizontal="center"/>
    </xf>
    <xf numFmtId="0" fontId="10" fillId="0" borderId="0" xfId="0" applyFont="1" applyFill="1" applyBorder="1" applyAlignment="1">
      <alignment/>
    </xf>
    <xf numFmtId="183" fontId="0" fillId="0" borderId="0" xfId="19" applyNumberFormat="1" applyFont="1" applyFill="1" applyBorder="1" applyAlignment="1">
      <alignment horizontal="center"/>
    </xf>
    <xf numFmtId="1" fontId="0" fillId="0" borderId="0" xfId="19" applyNumberFormat="1" applyFill="1" applyBorder="1" applyAlignment="1">
      <alignment horizontal="center"/>
    </xf>
    <xf numFmtId="1" fontId="0" fillId="0" borderId="0" xfId="19" applyNumberFormat="1" applyFont="1" applyFill="1" applyBorder="1" applyAlignment="1">
      <alignment horizontal="center"/>
    </xf>
    <xf numFmtId="183" fontId="0" fillId="0" borderId="0" xfId="19" applyNumberFormat="1" applyFill="1" applyBorder="1" applyAlignment="1">
      <alignment horizontal="center"/>
    </xf>
    <xf numFmtId="0" fontId="2" fillId="0" borderId="0" xfId="0" applyFont="1" applyFill="1" applyBorder="1" applyAlignment="1">
      <alignment/>
    </xf>
    <xf numFmtId="0" fontId="13" fillId="0" borderId="0" xfId="0" applyFont="1" applyFill="1" applyBorder="1" applyAlignment="1">
      <alignment/>
    </xf>
    <xf numFmtId="184" fontId="0" fillId="0" borderId="0" xfId="0" applyNumberFormat="1" applyFill="1" applyBorder="1" applyAlignment="1">
      <alignment horizontal="center"/>
    </xf>
    <xf numFmtId="183" fontId="0" fillId="0" borderId="0" xfId="19" applyNumberFormat="1" applyFill="1" applyBorder="1" applyAlignment="1">
      <alignment horizontal="center"/>
    </xf>
    <xf numFmtId="181" fontId="0" fillId="0" borderId="0" xfId="19" applyNumberFormat="1" applyFill="1" applyBorder="1" applyAlignment="1">
      <alignment horizontal="center"/>
    </xf>
    <xf numFmtId="181" fontId="0" fillId="0" borderId="0" xfId="0" applyNumberFormat="1" applyFill="1" applyBorder="1" applyAlignment="1">
      <alignment horizontal="center"/>
    </xf>
    <xf numFmtId="10" fontId="0" fillId="0" borderId="0" xfId="19" applyNumberFormat="1" applyFill="1" applyBorder="1" applyAlignment="1">
      <alignment horizontal="center"/>
    </xf>
    <xf numFmtId="10" fontId="0" fillId="0" borderId="0" xfId="0" applyNumberForma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8025"/>
          <c:y val="0.132"/>
          <c:w val="0.91725"/>
          <c:h val="0.7635"/>
        </c:manualLayout>
      </c:layout>
      <c:lineChart>
        <c:grouping val="standard"/>
        <c:varyColors val="0"/>
        <c:ser>
          <c:idx val="0"/>
          <c:order val="0"/>
          <c:tx>
            <c:v>valor presente neto</c:v>
          </c:tx>
          <c:extLst>
            <c:ext xmlns:c14="http://schemas.microsoft.com/office/drawing/2007/8/2/chart" uri="{6F2FDCE9-48DA-4B69-8628-5D25D57E5C99}">
              <c14:invertSolidFillFmt>
                <c14:spPr>
                  <a:solidFill>
                    <a:srgbClr val="000000"/>
                  </a:solidFill>
                </c14:spPr>
              </c14:invertSolidFillFmt>
            </c:ext>
          </c:extLst>
          <c:cat>
            <c:numRef>
              <c:f>'ejercicio B'!$G$35:$G$49</c:f>
              <c:numCache/>
            </c:numRef>
          </c:cat>
          <c:val>
            <c:numRef>
              <c:f>'ejercicio B'!$H$35:$H$49</c:f>
              <c:numCache/>
            </c:numRef>
          </c:val>
          <c:smooth val="0"/>
        </c:ser>
        <c:marker val="1"/>
        <c:axId val="709669"/>
        <c:axId val="6387022"/>
      </c:lineChart>
      <c:catAx>
        <c:axId val="709669"/>
        <c:scaling>
          <c:orientation val="minMax"/>
        </c:scaling>
        <c:axPos val="b"/>
        <c:title>
          <c:tx>
            <c:rich>
              <a:bodyPr vert="horz" rot="0" anchor="ctr"/>
              <a:lstStyle/>
              <a:p>
                <a:pPr algn="ctr">
                  <a:defRPr/>
                </a:pPr>
                <a:r>
                  <a:rPr lang="en-US" cap="none" sz="900" b="1" i="0" u="none" baseline="0">
                    <a:latin typeface="Arial"/>
                    <a:ea typeface="Arial"/>
                    <a:cs typeface="Arial"/>
                  </a:rPr>
                  <a:t>porcentaje</a:t>
                </a:r>
              </a:p>
            </c:rich>
          </c:tx>
          <c:layout>
            <c:manualLayout>
              <c:xMode val="factor"/>
              <c:yMode val="factor"/>
              <c:x val="-0.01775"/>
              <c:y val="-0.035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700" b="0" i="0" u="none" baseline="0">
                <a:latin typeface="Arial"/>
                <a:ea typeface="Arial"/>
                <a:cs typeface="Arial"/>
              </a:defRPr>
            </a:pPr>
          </a:p>
        </c:txPr>
        <c:crossAx val="6387022"/>
        <c:crosses val="autoZero"/>
        <c:auto val="1"/>
        <c:lblOffset val="100"/>
        <c:noMultiLvlLbl val="0"/>
      </c:catAx>
      <c:valAx>
        <c:axId val="6387022"/>
        <c:scaling>
          <c:orientation val="minMax"/>
        </c:scaling>
        <c:axPos val="l"/>
        <c:title>
          <c:tx>
            <c:rich>
              <a:bodyPr vert="horz" rot="-5400000" anchor="ctr"/>
              <a:lstStyle/>
              <a:p>
                <a:pPr algn="ctr">
                  <a:defRPr/>
                </a:pPr>
                <a:r>
                  <a:rPr lang="en-US" cap="none" sz="800" b="1" i="0" u="none" baseline="0">
                    <a:latin typeface="Arial"/>
                    <a:ea typeface="Arial"/>
                    <a:cs typeface="Arial"/>
                  </a:rPr>
                  <a:t>nuevos soles presentes</a:t>
                </a:r>
              </a:p>
            </c:rich>
          </c:tx>
          <c:layout>
            <c:manualLayout>
              <c:xMode val="factor"/>
              <c:yMode val="factor"/>
              <c:x val="-0.012"/>
              <c:y val="-0.00575"/>
            </c:manualLayout>
          </c:layout>
          <c:overlay val="0"/>
          <c:spPr>
            <a:noFill/>
            <a:ln>
              <a:noFill/>
            </a:ln>
          </c:spPr>
        </c:title>
        <c:majorGridlines/>
        <c:delete val="0"/>
        <c:numFmt formatCode="[$S/.-280A]\ #,##0_ ;[Red]\-[$S/.-280A]\ #,##0\ " sourceLinked="0"/>
        <c:majorTickMark val="out"/>
        <c:minorTickMark val="none"/>
        <c:tickLblPos val="nextTo"/>
        <c:txPr>
          <a:bodyPr/>
          <a:lstStyle/>
          <a:p>
            <a:pPr>
              <a:defRPr lang="en-US" cap="none" sz="825" b="0" i="0" u="none" baseline="0">
                <a:latin typeface="Arial"/>
                <a:ea typeface="Arial"/>
                <a:cs typeface="Arial"/>
              </a:defRPr>
            </a:pPr>
          </a:p>
        </c:txPr>
        <c:crossAx val="709669"/>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57150</xdr:rowOff>
    </xdr:from>
    <xdr:to>
      <xdr:col>7</xdr:col>
      <xdr:colOff>228600</xdr:colOff>
      <xdr:row>9</xdr:row>
      <xdr:rowOff>76200</xdr:rowOff>
    </xdr:to>
    <xdr:sp>
      <xdr:nvSpPr>
        <xdr:cNvPr id="1" name="TextBox 1"/>
        <xdr:cNvSpPr txBox="1">
          <a:spLocks noChangeArrowheads="1"/>
        </xdr:cNvSpPr>
      </xdr:nvSpPr>
      <xdr:spPr>
        <a:xfrm>
          <a:off x="419100" y="219075"/>
          <a:ext cx="4791075" cy="1314450"/>
        </a:xfrm>
        <a:prstGeom prst="rect">
          <a:avLst/>
        </a:prstGeom>
        <a:no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A.- Ud. requiere de un fondo económico para adquirir equipos, los que serían utilizados en su negocio. Para el efecto, solicita un préstamo a un banco comercial  por un valor de S/.45,000. Este préstamo será  pagado en 60 cuotas mensuales iguales vencidas. La institución financiera que le brindará el préstamo aplicará una TEM del 1.6%. Estimar el saldo residual para los diferentes periodos (meses) : (4 puntos) 
(1)  9 ; (2) 12 ; (3) 16; (4) 21  (5) 25 ; (6) 29, (7) 33; (8) 36 ; (9) 45; (10) 47; (11) 51; (12) 53; (13) 54; (14) 57 , (15) 58 , (16) 59
</a:t>
          </a:r>
          <a:r>
            <a:rPr lang="en-US" cap="none" sz="10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3</xdr:row>
      <xdr:rowOff>57150</xdr:rowOff>
    </xdr:from>
    <xdr:to>
      <xdr:col>7</xdr:col>
      <xdr:colOff>638175</xdr:colOff>
      <xdr:row>12</xdr:row>
      <xdr:rowOff>142875</xdr:rowOff>
    </xdr:to>
    <xdr:sp>
      <xdr:nvSpPr>
        <xdr:cNvPr id="1" name="TextBox 1"/>
        <xdr:cNvSpPr txBox="1">
          <a:spLocks noChangeArrowheads="1"/>
        </xdr:cNvSpPr>
      </xdr:nvSpPr>
      <xdr:spPr>
        <a:xfrm>
          <a:off x="1181100" y="542925"/>
          <a:ext cx="4848225" cy="154305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 Estimar la Tasa Interna de Retorno Modificada para  un perfil económico de inversión inicial de un valor de S/. 14,000.00 y una inversión de S/. 15,000.00 al final del primer mes, y  rentas netas mensuales de S/. 1,000.00 que aumentan en S/. 10.00 mensualmente, siendo la primera renta neta al final del primer mes. La vida útil del proyecto es de 5 años. Las siguientes son las tasas de oportunidad: 
     (4 puntos)
(1)  20% ; (2) 21 ; (3) 25%; (4) 27%  (5) 28% ; (6) 30%, (7) 31%; (8) 32%; (9) 32.5%; (10) 33% ; (11) 33.5%; (12) 33.7%; (13) 33.9%; (14) 40% , (15) 40.4% , (16) 40.8%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47625</xdr:rowOff>
    </xdr:from>
    <xdr:to>
      <xdr:col>7</xdr:col>
      <xdr:colOff>695325</xdr:colOff>
      <xdr:row>9</xdr:row>
      <xdr:rowOff>66675</xdr:rowOff>
    </xdr:to>
    <xdr:sp>
      <xdr:nvSpPr>
        <xdr:cNvPr id="1" name="TextBox 1"/>
        <xdr:cNvSpPr txBox="1">
          <a:spLocks noChangeArrowheads="1"/>
        </xdr:cNvSpPr>
      </xdr:nvSpPr>
      <xdr:spPr>
        <a:xfrm>
          <a:off x="1181100" y="209550"/>
          <a:ext cx="5162550" cy="131445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C.-En relación a la pregunta anterior, estimar la Tasa Interna de Retorno asumiendo que las tres inversiones son iguales y tienen los siguientes valores (nuevos soles)  (4 puntos)
(1)  900 ; (2) 1,000 ; (3) 1,500 (4) 2,000  (5) 2,400 ; (6) 3,000, (7) 3,200; (8) 3,800; (9) 4,000 (10) 4,100; (11) 4,400 (12) 4,800 (13) 5,000 (14) 5,200, (15) 5,800 (16) 6,000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1</xdr:row>
      <xdr:rowOff>104775</xdr:rowOff>
    </xdr:from>
    <xdr:to>
      <xdr:col>7</xdr:col>
      <xdr:colOff>171450</xdr:colOff>
      <xdr:row>11</xdr:row>
      <xdr:rowOff>38100</xdr:rowOff>
    </xdr:to>
    <xdr:sp>
      <xdr:nvSpPr>
        <xdr:cNvPr id="1" name="TextBox 1"/>
        <xdr:cNvSpPr txBox="1">
          <a:spLocks noChangeArrowheads="1"/>
        </xdr:cNvSpPr>
      </xdr:nvSpPr>
      <xdr:spPr>
        <a:xfrm>
          <a:off x="990600" y="266700"/>
          <a:ext cx="4619625" cy="1552575"/>
        </a:xfrm>
        <a:prstGeom prst="rect">
          <a:avLst/>
        </a:prstGeom>
        <a:no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D.- Ud. requiere de un fondo de amortización para pagar una deuda. Para el efecto ahorra en un banco comercial durante 5 años con depósitos iguales y vencidos.  La institución financiera  mencionada paga por los depósitos una tasa de interés del 0.5% mensual. Se desea estimar el valor de los intereses generados en el penúltimo periodo del horizonte de tiempo señalado si el Fondo de Amortización requerido asciende al siguiente valor de (en nuevos soles):  (4 puntos)
(1)  18,000 ; (2) 20,000 ; (3) 21,000; (4) 22,000  (5) 24,000 ; (6) 24,500, (7) 25,000; (8) 25,500; (9) 26,000; (10) 26,500; (11) 28,000; (12) 29,000; (13) 30,000; (14) 31,000, (15) 31,500, (16) 32,000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2</xdr:row>
      <xdr:rowOff>57150</xdr:rowOff>
    </xdr:from>
    <xdr:to>
      <xdr:col>7</xdr:col>
      <xdr:colOff>695325</xdr:colOff>
      <xdr:row>11</xdr:row>
      <xdr:rowOff>114300</xdr:rowOff>
    </xdr:to>
    <xdr:sp>
      <xdr:nvSpPr>
        <xdr:cNvPr id="1" name="TextBox 2"/>
        <xdr:cNvSpPr txBox="1">
          <a:spLocks noChangeArrowheads="1"/>
        </xdr:cNvSpPr>
      </xdr:nvSpPr>
      <xdr:spPr>
        <a:xfrm>
          <a:off x="1181100" y="381000"/>
          <a:ext cx="5095875" cy="1514475"/>
        </a:xfrm>
        <a:prstGeom prst="rect">
          <a:avLst/>
        </a:prstGeom>
        <a:no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B.-Ud. diseña un perfil económico de un negocio que tiene decidido llevar a cabo. Dicho perfil tiene las siguientes características: una inversión inicial de S/. 8,000, una inversión 3,000 al final del primer mes, y una última inversión de un valor de 2,000 al final del segundo mes. El primer ingreso será al final del 3er. mes y tendrá un valor S/. 3,000  el mismo que aumentará cada mes en 5%. El primer costo también será a partir del tercer mes y tendrá un valor de S/. 1,800  el que aumentará  cada mes en 3%. La vida útil del proyecto es de 5 años. Estimar el Valor Presente Neto para las siguientes tasas de oportunidad. (4 puntos)
(1)  1.8% ; (2) 2% ; (3) 2.5%; (4) 2.7%  (5) 2.8% ; (6) 3%, (7) 3.3%; (8) 3.8%; (9) 4%; (10) 14.5% ; (11) 4.8%; (12) 5%; (13) 5.5%; (14) 5.9% , (15) 6.1% , (16) 6.8%
</a:t>
          </a:r>
          <a:r>
            <a:rPr lang="en-US" cap="none" sz="1000" b="0" i="0" u="none" baseline="0">
              <a:latin typeface="Arial"/>
              <a:ea typeface="Arial"/>
              <a:cs typeface="Arial"/>
            </a:rPr>
            <a:t>
</a:t>
          </a:r>
        </a:p>
      </xdr:txBody>
    </xdr:sp>
    <xdr:clientData/>
  </xdr:twoCellAnchor>
  <xdr:twoCellAnchor>
    <xdr:from>
      <xdr:col>7</xdr:col>
      <xdr:colOff>0</xdr:colOff>
      <xdr:row>26</xdr:row>
      <xdr:rowOff>142875</xdr:rowOff>
    </xdr:from>
    <xdr:to>
      <xdr:col>7</xdr:col>
      <xdr:colOff>57150</xdr:colOff>
      <xdr:row>29</xdr:row>
      <xdr:rowOff>104775</xdr:rowOff>
    </xdr:to>
    <xdr:sp>
      <xdr:nvSpPr>
        <xdr:cNvPr id="2" name="AutoShape 10"/>
        <xdr:cNvSpPr>
          <a:spLocks/>
        </xdr:cNvSpPr>
      </xdr:nvSpPr>
      <xdr:spPr>
        <a:xfrm rot="5400000">
          <a:off x="5581650" y="4352925"/>
          <a:ext cx="57150" cy="447675"/>
        </a:xfrm>
        <a:prstGeom prst="bentConnector3">
          <a:avLst>
            <a:gd name="adj1" fmla="val 48935"/>
            <a:gd name="adj2" fmla="val -7616666"/>
            <a:gd name="adj3" fmla="val -1225532"/>
          </a:avLst>
        </a:prstGeom>
        <a:noFill/>
        <a:ln w="9525" cmpd="sng">
          <a:solidFill>
            <a:srgbClr val="FF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152400</xdr:colOff>
      <xdr:row>52</xdr:row>
      <xdr:rowOff>9525</xdr:rowOff>
    </xdr:from>
    <xdr:to>
      <xdr:col>16</xdr:col>
      <xdr:colOff>276225</xdr:colOff>
      <xdr:row>66</xdr:row>
      <xdr:rowOff>76200</xdr:rowOff>
    </xdr:to>
    <xdr:graphicFrame>
      <xdr:nvGraphicFramePr>
        <xdr:cNvPr id="3" name="Chart 13"/>
        <xdr:cNvGraphicFramePr/>
      </xdr:nvGraphicFramePr>
      <xdr:xfrm>
        <a:off x="8982075" y="8429625"/>
        <a:ext cx="3933825" cy="2333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99"/>
  <sheetViews>
    <sheetView workbookViewId="0" topLeftCell="A1">
      <selection activeCell="E15" sqref="E15"/>
    </sheetView>
  </sheetViews>
  <sheetFormatPr defaultColWidth="11.421875" defaultRowHeight="12.75"/>
  <cols>
    <col min="1" max="1" width="6.140625" style="0" customWidth="1"/>
    <col min="8" max="8" width="13.57421875" style="0" customWidth="1"/>
  </cols>
  <sheetData>
    <row r="1" spans="1:8" ht="12.75">
      <c r="A1" s="2"/>
      <c r="B1" s="2"/>
      <c r="C1" s="11" t="s">
        <v>72</v>
      </c>
      <c r="D1" s="2"/>
      <c r="E1" s="2"/>
      <c r="F1" s="2"/>
      <c r="G1" s="2"/>
      <c r="H1" s="2"/>
    </row>
    <row r="2" spans="1:8" ht="12.75">
      <c r="A2" s="2"/>
      <c r="B2" s="2"/>
      <c r="C2" s="2"/>
      <c r="D2" s="2"/>
      <c r="E2" s="2"/>
      <c r="F2" s="2"/>
      <c r="G2" s="2"/>
      <c r="H2" s="2"/>
    </row>
    <row r="3" spans="1:8" ht="12.75">
      <c r="A3" s="2"/>
      <c r="B3" s="2"/>
      <c r="C3" s="2"/>
      <c r="D3" s="2"/>
      <c r="E3" s="2"/>
      <c r="F3" s="2"/>
      <c r="G3" s="2"/>
      <c r="H3" s="2"/>
    </row>
    <row r="4" spans="1:8" ht="12.75">
      <c r="A4" s="2"/>
      <c r="B4" s="2"/>
      <c r="C4" s="2"/>
      <c r="D4" s="2"/>
      <c r="E4" s="2"/>
      <c r="F4" s="2"/>
      <c r="G4" s="2"/>
      <c r="H4" s="2"/>
    </row>
    <row r="5" spans="1:8" ht="12.75">
      <c r="A5" s="2"/>
      <c r="B5" s="2"/>
      <c r="C5" s="2"/>
      <c r="D5" s="2"/>
      <c r="E5" s="2"/>
      <c r="F5" s="2"/>
      <c r="G5" s="2"/>
      <c r="H5" s="2"/>
    </row>
    <row r="6" spans="1:8" ht="12.75">
      <c r="A6" s="2"/>
      <c r="B6" s="2"/>
      <c r="C6" s="2"/>
      <c r="D6" s="2"/>
      <c r="E6" s="2"/>
      <c r="F6" s="2"/>
      <c r="G6" s="2"/>
      <c r="H6" s="2"/>
    </row>
    <row r="7" spans="1:8" ht="12.75">
      <c r="A7" s="2"/>
      <c r="B7" s="2"/>
      <c r="C7" s="2"/>
      <c r="D7" s="2"/>
      <c r="E7" s="2"/>
      <c r="F7" s="2"/>
      <c r="G7" s="2"/>
      <c r="H7" s="2"/>
    </row>
    <row r="8" spans="1:8" ht="12.75">
      <c r="A8" s="2"/>
      <c r="B8" s="2"/>
      <c r="C8" s="2"/>
      <c r="D8" s="2"/>
      <c r="E8" s="2"/>
      <c r="F8" s="2"/>
      <c r="G8" s="2"/>
      <c r="H8" s="2"/>
    </row>
    <row r="9" spans="1:8" ht="12.75">
      <c r="A9" s="2"/>
      <c r="B9" s="2"/>
      <c r="C9" s="2"/>
      <c r="D9" s="2"/>
      <c r="E9" s="2"/>
      <c r="F9" s="2"/>
      <c r="G9" s="2"/>
      <c r="H9" s="2"/>
    </row>
    <row r="10" spans="1:8" ht="12.75">
      <c r="A10" s="2"/>
      <c r="B10" s="2"/>
      <c r="C10" s="2"/>
      <c r="D10" s="2"/>
      <c r="E10" s="2"/>
      <c r="F10" s="2"/>
      <c r="G10" s="2"/>
      <c r="H10" s="2"/>
    </row>
    <row r="11" spans="1:8" ht="12.75">
      <c r="A11" s="2"/>
      <c r="B11" s="2" t="s">
        <v>20</v>
      </c>
      <c r="C11" s="15" t="s">
        <v>17</v>
      </c>
      <c r="D11" s="15">
        <v>45000</v>
      </c>
      <c r="E11" s="2"/>
      <c r="F11" s="2"/>
      <c r="G11" s="2"/>
      <c r="H11" s="2"/>
    </row>
    <row r="12" spans="1:8" ht="12.75">
      <c r="A12" s="2"/>
      <c r="B12" s="2"/>
      <c r="C12" s="15" t="s">
        <v>19</v>
      </c>
      <c r="D12" s="19">
        <v>0.016</v>
      </c>
      <c r="E12" s="2"/>
      <c r="F12" s="2"/>
      <c r="G12" s="2"/>
      <c r="H12" s="2"/>
    </row>
    <row r="13" spans="1:8" ht="12.75">
      <c r="A13" s="2"/>
      <c r="B13" s="2"/>
      <c r="C13" s="15" t="s">
        <v>0</v>
      </c>
      <c r="D13" s="15" t="s">
        <v>0</v>
      </c>
      <c r="E13" s="2"/>
      <c r="F13" s="2"/>
      <c r="G13" s="2"/>
      <c r="H13" s="2"/>
    </row>
    <row r="14" spans="1:8" ht="12.75">
      <c r="A14" s="2"/>
      <c r="B14" s="2" t="s">
        <v>21</v>
      </c>
      <c r="C14" s="20">
        <f>PMT(D12,60,D11)</f>
        <v>-1172.2825353972305</v>
      </c>
      <c r="D14" s="2"/>
      <c r="E14" s="2"/>
      <c r="F14" s="2"/>
      <c r="G14" s="2"/>
      <c r="H14" s="2"/>
    </row>
    <row r="15" spans="1:8" ht="12.75">
      <c r="A15" s="2"/>
      <c r="B15" s="2"/>
      <c r="C15" s="2"/>
      <c r="D15" s="2"/>
      <c r="E15" s="2"/>
      <c r="F15" s="2"/>
      <c r="G15" s="2"/>
      <c r="H15" s="2"/>
    </row>
    <row r="16" spans="1:8" ht="12.75">
      <c r="A16" s="2"/>
      <c r="B16" s="2"/>
      <c r="C16" s="2"/>
      <c r="D16" s="2"/>
      <c r="E16" s="2"/>
      <c r="F16" s="2"/>
      <c r="G16" s="2"/>
      <c r="H16" s="2"/>
    </row>
    <row r="17" spans="1:8" ht="12.75">
      <c r="A17" s="2"/>
      <c r="B17" s="2"/>
      <c r="C17" s="2"/>
      <c r="D17" s="2"/>
      <c r="E17" s="2"/>
      <c r="F17" s="2"/>
      <c r="G17" s="2"/>
      <c r="H17" s="2"/>
    </row>
    <row r="18" spans="1:8" ht="12.75">
      <c r="A18" s="2"/>
      <c r="B18" s="2"/>
      <c r="C18" s="1" t="s">
        <v>2</v>
      </c>
      <c r="D18" s="1" t="s">
        <v>3</v>
      </c>
      <c r="E18" s="1" t="s">
        <v>4</v>
      </c>
      <c r="F18" s="1" t="s">
        <v>18</v>
      </c>
      <c r="G18" s="2"/>
      <c r="H18" s="2"/>
    </row>
    <row r="19" spans="1:8" ht="12.75">
      <c r="A19" s="1"/>
      <c r="B19" s="1" t="s">
        <v>7</v>
      </c>
      <c r="C19" s="1" t="s">
        <v>8</v>
      </c>
      <c r="D19" s="17" t="s">
        <v>1</v>
      </c>
      <c r="E19" s="1" t="s">
        <v>5</v>
      </c>
      <c r="F19" s="1" t="s">
        <v>6</v>
      </c>
      <c r="G19" s="2"/>
      <c r="H19" s="1" t="s">
        <v>22</v>
      </c>
    </row>
    <row r="20" spans="1:8" ht="12.75">
      <c r="A20" s="1"/>
      <c r="B20" s="2"/>
      <c r="C20" s="2"/>
      <c r="D20" s="1" t="s">
        <v>9</v>
      </c>
      <c r="E20" s="1" t="s">
        <v>10</v>
      </c>
      <c r="F20" s="1" t="s">
        <v>10</v>
      </c>
      <c r="G20" s="2"/>
      <c r="H20" s="2"/>
    </row>
    <row r="21" spans="1:8" ht="12.75">
      <c r="A21" s="1" t="s">
        <v>11</v>
      </c>
      <c r="B21" s="1" t="s">
        <v>12</v>
      </c>
      <c r="C21" s="1" t="s">
        <v>13</v>
      </c>
      <c r="D21" s="1" t="s">
        <v>14</v>
      </c>
      <c r="E21" s="1" t="s">
        <v>15</v>
      </c>
      <c r="F21" s="1" t="s">
        <v>16</v>
      </c>
      <c r="G21" s="2"/>
      <c r="H21" s="15" t="s">
        <v>0</v>
      </c>
    </row>
    <row r="22" spans="1:8" ht="12.75">
      <c r="A22" s="1"/>
      <c r="B22" s="2"/>
      <c r="C22" s="2"/>
      <c r="D22" s="2"/>
      <c r="E22" s="2"/>
      <c r="F22" s="2"/>
      <c r="G22" s="2"/>
      <c r="H22" s="15" t="s">
        <v>12</v>
      </c>
    </row>
    <row r="23" spans="1:8" ht="12.75">
      <c r="A23" s="1">
        <v>0</v>
      </c>
      <c r="B23" s="7">
        <v>0</v>
      </c>
      <c r="C23" s="7">
        <v>0</v>
      </c>
      <c r="D23" s="14">
        <v>0</v>
      </c>
      <c r="E23" s="14">
        <f>D11</f>
        <v>45000</v>
      </c>
      <c r="F23" s="14">
        <v>0</v>
      </c>
      <c r="G23" s="2"/>
      <c r="H23" s="4">
        <f>C14*-1</f>
        <v>1172.2825353972305</v>
      </c>
    </row>
    <row r="24" spans="1:8" ht="12.75">
      <c r="A24" s="1">
        <v>1</v>
      </c>
      <c r="B24" s="7">
        <f>$H$23</f>
        <v>1172.2825353972305</v>
      </c>
      <c r="C24" s="7">
        <f>E23*$D$12</f>
        <v>720</v>
      </c>
      <c r="D24" s="14">
        <f>B24-C24</f>
        <v>452.2825353972305</v>
      </c>
      <c r="E24" s="14">
        <f>E23-D24</f>
        <v>44547.71746460277</v>
      </c>
      <c r="F24" s="14">
        <f>F23+D24</f>
        <v>452.2825353972305</v>
      </c>
      <c r="G24" s="2"/>
      <c r="H24" s="2"/>
    </row>
    <row r="25" spans="1:8" ht="12.75">
      <c r="A25" s="1">
        <v>2</v>
      </c>
      <c r="B25" s="7">
        <f aca="true" t="shared" si="0" ref="B25:B83">$H$23</f>
        <v>1172.2825353972305</v>
      </c>
      <c r="C25" s="7">
        <f aca="true" t="shared" si="1" ref="C25:C83">E24*$D$12</f>
        <v>712.7634794336443</v>
      </c>
      <c r="D25" s="14">
        <f aca="true" t="shared" si="2" ref="D25:D83">B25-C25</f>
        <v>459.5190559635862</v>
      </c>
      <c r="E25" s="14">
        <f aca="true" t="shared" si="3" ref="E25:E83">E24-D25</f>
        <v>44088.19840863918</v>
      </c>
      <c r="F25" s="14">
        <f aca="true" t="shared" si="4" ref="F25:F83">F24+D25</f>
        <v>911.8015913608167</v>
      </c>
      <c r="G25" s="2"/>
      <c r="H25" s="2"/>
    </row>
    <row r="26" spans="1:8" ht="12.75">
      <c r="A26" s="1">
        <v>3</v>
      </c>
      <c r="B26" s="7">
        <f t="shared" si="0"/>
        <v>1172.2825353972305</v>
      </c>
      <c r="C26" s="7">
        <f t="shared" si="1"/>
        <v>705.4111745382269</v>
      </c>
      <c r="D26" s="14">
        <f t="shared" si="2"/>
        <v>466.87136085900363</v>
      </c>
      <c r="E26" s="14">
        <f t="shared" si="3"/>
        <v>43621.32704778018</v>
      </c>
      <c r="F26" s="14">
        <f t="shared" si="4"/>
        <v>1378.6729522198202</v>
      </c>
      <c r="G26" s="2"/>
      <c r="H26" s="2" t="s">
        <v>0</v>
      </c>
    </row>
    <row r="27" spans="1:8" ht="12.75">
      <c r="A27" s="1">
        <v>4</v>
      </c>
      <c r="B27" s="7">
        <f t="shared" si="0"/>
        <v>1172.2825353972305</v>
      </c>
      <c r="C27" s="7">
        <f t="shared" si="1"/>
        <v>697.9412327644828</v>
      </c>
      <c r="D27" s="14">
        <f t="shared" si="2"/>
        <v>474.34130263274767</v>
      </c>
      <c r="E27" s="14">
        <f t="shared" si="3"/>
        <v>43146.98574514743</v>
      </c>
      <c r="F27" s="14">
        <f t="shared" si="4"/>
        <v>1853.0142548525678</v>
      </c>
      <c r="G27" s="2"/>
      <c r="H27" s="3" t="s">
        <v>0</v>
      </c>
    </row>
    <row r="28" spans="1:8" ht="12.75">
      <c r="A28" s="1">
        <v>5</v>
      </c>
      <c r="B28" s="7">
        <f t="shared" si="0"/>
        <v>1172.2825353972305</v>
      </c>
      <c r="C28" s="7">
        <f t="shared" si="1"/>
        <v>690.3517719223589</v>
      </c>
      <c r="D28" s="14">
        <f t="shared" si="2"/>
        <v>481.9307634748716</v>
      </c>
      <c r="E28" s="14">
        <f t="shared" si="3"/>
        <v>42665.05498167256</v>
      </c>
      <c r="F28" s="14">
        <f t="shared" si="4"/>
        <v>2334.9450183274394</v>
      </c>
      <c r="G28" s="2"/>
      <c r="H28" s="4" t="s">
        <v>0</v>
      </c>
    </row>
    <row r="29" spans="1:8" ht="12.75">
      <c r="A29" s="1">
        <v>6</v>
      </c>
      <c r="B29" s="7">
        <f t="shared" si="0"/>
        <v>1172.2825353972305</v>
      </c>
      <c r="C29" s="7">
        <f t="shared" si="1"/>
        <v>682.640879706761</v>
      </c>
      <c r="D29" s="14">
        <f t="shared" si="2"/>
        <v>489.6416556904695</v>
      </c>
      <c r="E29" s="14">
        <f t="shared" si="3"/>
        <v>42175.413325982096</v>
      </c>
      <c r="F29" s="14">
        <f t="shared" si="4"/>
        <v>2824.586674017909</v>
      </c>
      <c r="G29" s="2"/>
      <c r="H29" s="2"/>
    </row>
    <row r="30" spans="1:8" ht="12.75">
      <c r="A30" s="1">
        <v>7</v>
      </c>
      <c r="B30" s="7">
        <f t="shared" si="0"/>
        <v>1172.2825353972305</v>
      </c>
      <c r="C30" s="7">
        <f t="shared" si="1"/>
        <v>674.8066132157136</v>
      </c>
      <c r="D30" s="14">
        <f t="shared" si="2"/>
        <v>497.4759221815169</v>
      </c>
      <c r="E30" s="14">
        <f t="shared" si="3"/>
        <v>41677.93740380058</v>
      </c>
      <c r="F30" s="14">
        <f t="shared" si="4"/>
        <v>3322.062596199426</v>
      </c>
      <c r="G30" s="2"/>
      <c r="H30" s="2"/>
    </row>
    <row r="31" spans="1:8" ht="12.75">
      <c r="A31" s="1">
        <v>8</v>
      </c>
      <c r="B31" s="7">
        <f t="shared" si="0"/>
        <v>1172.2825353972305</v>
      </c>
      <c r="C31" s="7">
        <f t="shared" si="1"/>
        <v>666.8469984608092</v>
      </c>
      <c r="D31" s="14">
        <f t="shared" si="2"/>
        <v>505.4355369364213</v>
      </c>
      <c r="E31" s="14">
        <f t="shared" si="3"/>
        <v>41172.50186686416</v>
      </c>
      <c r="F31" s="14">
        <f t="shared" si="4"/>
        <v>3827.498133135847</v>
      </c>
      <c r="G31" s="2"/>
      <c r="H31" s="2"/>
    </row>
    <row r="32" spans="1:8" ht="12.75">
      <c r="A32" s="1">
        <v>9</v>
      </c>
      <c r="B32" s="7">
        <f t="shared" si="0"/>
        <v>1172.2825353972305</v>
      </c>
      <c r="C32" s="7">
        <f t="shared" si="1"/>
        <v>658.7600298698266</v>
      </c>
      <c r="D32" s="14">
        <f t="shared" si="2"/>
        <v>513.522505527404</v>
      </c>
      <c r="E32" s="14">
        <f t="shared" si="3"/>
        <v>40658.97936133675</v>
      </c>
      <c r="F32" s="14">
        <f t="shared" si="4"/>
        <v>4341.020638663251</v>
      </c>
      <c r="G32" s="2"/>
      <c r="H32" s="2"/>
    </row>
    <row r="33" spans="1:8" ht="12.75">
      <c r="A33" s="1">
        <v>10</v>
      </c>
      <c r="B33" s="7">
        <f t="shared" si="0"/>
        <v>1172.2825353972305</v>
      </c>
      <c r="C33" s="7">
        <f t="shared" si="1"/>
        <v>650.5436697813881</v>
      </c>
      <c r="D33" s="14">
        <f t="shared" si="2"/>
        <v>521.7388656158424</v>
      </c>
      <c r="E33" s="14">
        <f t="shared" si="3"/>
        <v>40137.24049572091</v>
      </c>
      <c r="F33" s="14">
        <f t="shared" si="4"/>
        <v>4862.759504279094</v>
      </c>
      <c r="G33" s="2"/>
      <c r="H33" s="2"/>
    </row>
    <row r="34" spans="1:8" ht="12.75">
      <c r="A34" s="1">
        <v>11</v>
      </c>
      <c r="B34" s="7">
        <f t="shared" si="0"/>
        <v>1172.2825353972305</v>
      </c>
      <c r="C34" s="7">
        <f t="shared" si="1"/>
        <v>642.1958479315346</v>
      </c>
      <c r="D34" s="14">
        <f t="shared" si="2"/>
        <v>530.086687465696</v>
      </c>
      <c r="E34" s="14">
        <f t="shared" si="3"/>
        <v>39607.153808255214</v>
      </c>
      <c r="F34" s="14">
        <f t="shared" si="4"/>
        <v>5392.846191744789</v>
      </c>
      <c r="G34" s="2"/>
      <c r="H34" s="2"/>
    </row>
    <row r="35" spans="1:8" ht="12.75">
      <c r="A35" s="1">
        <v>12</v>
      </c>
      <c r="B35" s="7">
        <f t="shared" si="0"/>
        <v>1172.2825353972305</v>
      </c>
      <c r="C35" s="7">
        <f t="shared" si="1"/>
        <v>633.7144609320834</v>
      </c>
      <c r="D35" s="14">
        <f t="shared" si="2"/>
        <v>538.5680744651471</v>
      </c>
      <c r="E35" s="14">
        <f t="shared" si="3"/>
        <v>39068.58573379007</v>
      </c>
      <c r="F35" s="14">
        <f t="shared" si="4"/>
        <v>5931.414266209937</v>
      </c>
      <c r="G35" s="2"/>
      <c r="H35" s="2"/>
    </row>
    <row r="36" spans="1:8" ht="12.75">
      <c r="A36" s="1">
        <v>13</v>
      </c>
      <c r="B36" s="7">
        <f t="shared" si="0"/>
        <v>1172.2825353972305</v>
      </c>
      <c r="C36" s="7">
        <f t="shared" si="1"/>
        <v>625.097371740641</v>
      </c>
      <c r="D36" s="14">
        <f t="shared" si="2"/>
        <v>547.1851636565895</v>
      </c>
      <c r="E36" s="14">
        <f t="shared" si="3"/>
        <v>38521.400570133475</v>
      </c>
      <c r="F36" s="14">
        <f t="shared" si="4"/>
        <v>6478.599429866526</v>
      </c>
      <c r="G36" s="2"/>
      <c r="H36" s="2"/>
    </row>
    <row r="37" spans="1:8" ht="12.75">
      <c r="A37" s="1">
        <v>14</v>
      </c>
      <c r="B37" s="7">
        <f t="shared" si="0"/>
        <v>1172.2825353972305</v>
      </c>
      <c r="C37" s="7">
        <f t="shared" si="1"/>
        <v>616.3424091221356</v>
      </c>
      <c r="D37" s="14">
        <f t="shared" si="2"/>
        <v>555.9401262750949</v>
      </c>
      <c r="E37" s="14">
        <f t="shared" si="3"/>
        <v>37965.46044385838</v>
      </c>
      <c r="F37" s="14">
        <f t="shared" si="4"/>
        <v>7034.539556141622</v>
      </c>
      <c r="G37" s="2"/>
      <c r="H37" s="2"/>
    </row>
    <row r="38" spans="1:8" ht="12.75">
      <c r="A38" s="1">
        <v>15</v>
      </c>
      <c r="B38" s="7">
        <f t="shared" si="0"/>
        <v>1172.2825353972305</v>
      </c>
      <c r="C38" s="7">
        <f t="shared" si="1"/>
        <v>607.447367101734</v>
      </c>
      <c r="D38" s="14">
        <f t="shared" si="2"/>
        <v>564.8351682954965</v>
      </c>
      <c r="E38" s="14">
        <f t="shared" si="3"/>
        <v>37400.62527556288</v>
      </c>
      <c r="F38" s="14">
        <f t="shared" si="4"/>
        <v>7599.374724437118</v>
      </c>
      <c r="G38" s="2"/>
      <c r="H38" s="2"/>
    </row>
    <row r="39" spans="1:8" ht="12.75">
      <c r="A39" s="1">
        <v>16</v>
      </c>
      <c r="B39" s="7">
        <f t="shared" si="0"/>
        <v>1172.2825353972305</v>
      </c>
      <c r="C39" s="7">
        <f t="shared" si="1"/>
        <v>598.4100044090061</v>
      </c>
      <c r="D39" s="14">
        <f t="shared" si="2"/>
        <v>573.8725309882244</v>
      </c>
      <c r="E39" s="14">
        <f t="shared" si="3"/>
        <v>36826.75274457466</v>
      </c>
      <c r="F39" s="14">
        <f t="shared" si="4"/>
        <v>8173.247255425343</v>
      </c>
      <c r="G39" s="2"/>
      <c r="H39" s="2"/>
    </row>
    <row r="40" spans="1:8" ht="12.75">
      <c r="A40" s="1">
        <v>17</v>
      </c>
      <c r="B40" s="7">
        <f t="shared" si="0"/>
        <v>1172.2825353972305</v>
      </c>
      <c r="C40" s="7">
        <f t="shared" si="1"/>
        <v>589.2280439131946</v>
      </c>
      <c r="D40" s="14">
        <f t="shared" si="2"/>
        <v>583.0544914840359</v>
      </c>
      <c r="E40" s="14">
        <f t="shared" si="3"/>
        <v>36243.698253090624</v>
      </c>
      <c r="F40" s="14">
        <f t="shared" si="4"/>
        <v>8756.30174690938</v>
      </c>
      <c r="G40" s="2"/>
      <c r="H40" s="2"/>
    </row>
    <row r="41" spans="1:8" ht="12.75">
      <c r="A41" s="1">
        <v>18</v>
      </c>
      <c r="B41" s="7">
        <f t="shared" si="0"/>
        <v>1172.2825353972305</v>
      </c>
      <c r="C41" s="7">
        <f t="shared" si="1"/>
        <v>579.89917204945</v>
      </c>
      <c r="D41" s="14">
        <f t="shared" si="2"/>
        <v>592.3833633477805</v>
      </c>
      <c r="E41" s="14">
        <f t="shared" si="3"/>
        <v>35651.31488974285</v>
      </c>
      <c r="F41" s="14">
        <f t="shared" si="4"/>
        <v>9348.68511025716</v>
      </c>
      <c r="G41" s="2"/>
      <c r="H41" s="2"/>
    </row>
    <row r="42" spans="1:8" ht="12.75">
      <c r="A42" s="1">
        <v>19</v>
      </c>
      <c r="B42" s="7">
        <f t="shared" si="0"/>
        <v>1172.2825353972305</v>
      </c>
      <c r="C42" s="7">
        <f t="shared" si="1"/>
        <v>570.4210382358856</v>
      </c>
      <c r="D42" s="14">
        <f t="shared" si="2"/>
        <v>601.8614971613449</v>
      </c>
      <c r="E42" s="14">
        <f t="shared" si="3"/>
        <v>35049.453392581505</v>
      </c>
      <c r="F42" s="14">
        <f t="shared" si="4"/>
        <v>9950.546607418504</v>
      </c>
      <c r="G42" s="2"/>
      <c r="H42" s="2"/>
    </row>
    <row r="43" spans="1:8" ht="12.75">
      <c r="A43" s="1">
        <v>20</v>
      </c>
      <c r="B43" s="7">
        <f t="shared" si="0"/>
        <v>1172.2825353972305</v>
      </c>
      <c r="C43" s="7">
        <f t="shared" si="1"/>
        <v>560.7912542813041</v>
      </c>
      <c r="D43" s="14">
        <f t="shared" si="2"/>
        <v>611.4912811159264</v>
      </c>
      <c r="E43" s="14">
        <f t="shared" si="3"/>
        <v>34437.96211146558</v>
      </c>
      <c r="F43" s="14">
        <f t="shared" si="4"/>
        <v>10562.03788853443</v>
      </c>
      <c r="G43" s="2"/>
      <c r="H43" s="2"/>
    </row>
    <row r="44" spans="1:8" ht="12.75">
      <c r="A44" s="1">
        <v>21</v>
      </c>
      <c r="B44" s="7">
        <f t="shared" si="0"/>
        <v>1172.2825353972305</v>
      </c>
      <c r="C44" s="7">
        <f t="shared" si="1"/>
        <v>551.0073937834493</v>
      </c>
      <c r="D44" s="14">
        <f t="shared" si="2"/>
        <v>621.2751416137812</v>
      </c>
      <c r="E44" s="14">
        <f t="shared" si="3"/>
        <v>33816.6869698518</v>
      </c>
      <c r="F44" s="14">
        <f t="shared" si="4"/>
        <v>11183.313030148212</v>
      </c>
      <c r="G44" s="2"/>
      <c r="H44" s="2"/>
    </row>
    <row r="45" spans="1:8" ht="12.75">
      <c r="A45" s="1">
        <v>22</v>
      </c>
      <c r="B45" s="7">
        <f t="shared" si="0"/>
        <v>1172.2825353972305</v>
      </c>
      <c r="C45" s="7">
        <f t="shared" si="1"/>
        <v>541.0669915176288</v>
      </c>
      <c r="D45" s="14">
        <f t="shared" si="2"/>
        <v>631.2155438796017</v>
      </c>
      <c r="E45" s="14">
        <f t="shared" si="3"/>
        <v>33185.471425972195</v>
      </c>
      <c r="F45" s="14">
        <f t="shared" si="4"/>
        <v>11814.528574027814</v>
      </c>
      <c r="G45" s="2"/>
      <c r="H45" s="2"/>
    </row>
    <row r="46" spans="1:8" ht="12.75">
      <c r="A46" s="1">
        <v>23</v>
      </c>
      <c r="B46" s="7">
        <f t="shared" si="0"/>
        <v>1172.2825353972305</v>
      </c>
      <c r="C46" s="7">
        <f t="shared" si="1"/>
        <v>530.9675428155551</v>
      </c>
      <c r="D46" s="14">
        <f t="shared" si="2"/>
        <v>641.3149925816754</v>
      </c>
      <c r="E46" s="14">
        <f t="shared" si="3"/>
        <v>32544.15643339052</v>
      </c>
      <c r="F46" s="14">
        <f t="shared" si="4"/>
        <v>12455.84356660949</v>
      </c>
      <c r="G46" s="2"/>
      <c r="H46" s="2"/>
    </row>
    <row r="47" spans="1:8" ht="12.75">
      <c r="A47" s="1">
        <v>24</v>
      </c>
      <c r="B47" s="7">
        <f t="shared" si="0"/>
        <v>1172.2825353972305</v>
      </c>
      <c r="C47" s="7">
        <f t="shared" si="1"/>
        <v>520.7065029342483</v>
      </c>
      <c r="D47" s="14">
        <f t="shared" si="2"/>
        <v>651.5760324629822</v>
      </c>
      <c r="E47" s="14">
        <f t="shared" si="3"/>
        <v>31892.580400927538</v>
      </c>
      <c r="F47" s="14">
        <f t="shared" si="4"/>
        <v>13107.419599072473</v>
      </c>
      <c r="G47" s="2"/>
      <c r="H47" s="2"/>
    </row>
    <row r="48" spans="1:8" ht="12.75">
      <c r="A48" s="1">
        <v>25</v>
      </c>
      <c r="B48" s="7">
        <f t="shared" si="0"/>
        <v>1172.2825353972305</v>
      </c>
      <c r="C48" s="7">
        <f t="shared" si="1"/>
        <v>510.2812864148406</v>
      </c>
      <c r="D48" s="14">
        <f t="shared" si="2"/>
        <v>662.0012489823898</v>
      </c>
      <c r="E48" s="14">
        <f t="shared" si="3"/>
        <v>31230.57915194515</v>
      </c>
      <c r="F48" s="14">
        <f t="shared" si="4"/>
        <v>13769.420848054862</v>
      </c>
      <c r="G48" s="2"/>
      <c r="H48" s="2"/>
    </row>
    <row r="49" spans="1:8" ht="12.75">
      <c r="A49" s="1">
        <v>26</v>
      </c>
      <c r="B49" s="7">
        <f t="shared" si="0"/>
        <v>1172.2825353972305</v>
      </c>
      <c r="C49" s="7">
        <f t="shared" si="1"/>
        <v>499.6892664311224</v>
      </c>
      <c r="D49" s="14">
        <f t="shared" si="2"/>
        <v>672.5932689661081</v>
      </c>
      <c r="E49" s="14">
        <f t="shared" si="3"/>
        <v>30557.98588297904</v>
      </c>
      <c r="F49" s="14">
        <f t="shared" si="4"/>
        <v>14442.01411702097</v>
      </c>
      <c r="G49" s="2"/>
      <c r="H49" s="2"/>
    </row>
    <row r="50" spans="1:8" ht="12.75">
      <c r="A50" s="1">
        <v>27</v>
      </c>
      <c r="B50" s="7">
        <f t="shared" si="0"/>
        <v>1172.2825353972305</v>
      </c>
      <c r="C50" s="7">
        <f t="shared" si="1"/>
        <v>488.92777412766463</v>
      </c>
      <c r="D50" s="14">
        <f t="shared" si="2"/>
        <v>683.3547612695659</v>
      </c>
      <c r="E50" s="14">
        <f t="shared" si="3"/>
        <v>29874.631121709474</v>
      </c>
      <c r="F50" s="14">
        <f t="shared" si="4"/>
        <v>15125.368878290536</v>
      </c>
      <c r="G50" s="2"/>
      <c r="H50" s="2"/>
    </row>
    <row r="51" spans="1:8" ht="12.75">
      <c r="A51" s="1">
        <v>28</v>
      </c>
      <c r="B51" s="7">
        <f t="shared" si="0"/>
        <v>1172.2825353972305</v>
      </c>
      <c r="C51" s="7">
        <f t="shared" si="1"/>
        <v>477.9940979473516</v>
      </c>
      <c r="D51" s="14">
        <f t="shared" si="2"/>
        <v>694.288437449879</v>
      </c>
      <c r="E51" s="14">
        <f t="shared" si="3"/>
        <v>29180.342684259595</v>
      </c>
      <c r="F51" s="14">
        <f t="shared" si="4"/>
        <v>15819.657315740415</v>
      </c>
      <c r="G51" s="2"/>
      <c r="H51" s="2"/>
    </row>
    <row r="52" spans="1:8" ht="12.75">
      <c r="A52" s="1">
        <v>29</v>
      </c>
      <c r="B52" s="7">
        <f t="shared" si="0"/>
        <v>1172.2825353972305</v>
      </c>
      <c r="C52" s="7">
        <f t="shared" si="1"/>
        <v>466.88548294815354</v>
      </c>
      <c r="D52" s="14">
        <f t="shared" si="2"/>
        <v>705.3970524490769</v>
      </c>
      <c r="E52" s="14">
        <f t="shared" si="3"/>
        <v>28474.94563181052</v>
      </c>
      <c r="F52" s="14">
        <f t="shared" si="4"/>
        <v>16525.054368189492</v>
      </c>
      <c r="G52" s="2"/>
      <c r="H52" s="2"/>
    </row>
    <row r="53" spans="1:8" ht="12.75">
      <c r="A53" s="1">
        <v>30</v>
      </c>
      <c r="B53" s="7">
        <f t="shared" si="0"/>
        <v>1172.2825353972305</v>
      </c>
      <c r="C53" s="7">
        <f t="shared" si="1"/>
        <v>455.5991301089683</v>
      </c>
      <c r="D53" s="14">
        <f t="shared" si="2"/>
        <v>716.6834052882622</v>
      </c>
      <c r="E53" s="14">
        <f t="shared" si="3"/>
        <v>27758.262226522256</v>
      </c>
      <c r="F53" s="14">
        <f t="shared" si="4"/>
        <v>17241.737773477755</v>
      </c>
      <c r="G53" s="2"/>
      <c r="H53" s="2"/>
    </row>
    <row r="54" spans="1:8" ht="12.75">
      <c r="A54" s="1">
        <v>31</v>
      </c>
      <c r="B54" s="7">
        <f t="shared" si="0"/>
        <v>1172.2825353972305</v>
      </c>
      <c r="C54" s="7">
        <f t="shared" si="1"/>
        <v>444.1321956243561</v>
      </c>
      <c r="D54" s="14">
        <f t="shared" si="2"/>
        <v>728.1503397728744</v>
      </c>
      <c r="E54" s="14">
        <f t="shared" si="3"/>
        <v>27030.111886749382</v>
      </c>
      <c r="F54" s="14">
        <f t="shared" si="4"/>
        <v>17969.88811325063</v>
      </c>
      <c r="G54" s="2"/>
      <c r="H54" s="2"/>
    </row>
    <row r="55" spans="1:8" ht="12.75">
      <c r="A55" s="1">
        <v>32</v>
      </c>
      <c r="B55" s="7">
        <f t="shared" si="0"/>
        <v>1172.2825353972305</v>
      </c>
      <c r="C55" s="7">
        <f t="shared" si="1"/>
        <v>432.4817901879901</v>
      </c>
      <c r="D55" s="14">
        <f t="shared" si="2"/>
        <v>739.8007452092404</v>
      </c>
      <c r="E55" s="14">
        <f t="shared" si="3"/>
        <v>26290.311141540144</v>
      </c>
      <c r="F55" s="14">
        <f t="shared" si="4"/>
        <v>18709.688858459867</v>
      </c>
      <c r="G55" s="2"/>
      <c r="H55" s="2"/>
    </row>
    <row r="56" spans="1:8" ht="12.75">
      <c r="A56" s="1">
        <v>33</v>
      </c>
      <c r="B56" s="7">
        <f t="shared" si="0"/>
        <v>1172.2825353972305</v>
      </c>
      <c r="C56" s="7">
        <f t="shared" si="1"/>
        <v>420.6449782646423</v>
      </c>
      <c r="D56" s="14">
        <f t="shared" si="2"/>
        <v>751.6375571325882</v>
      </c>
      <c r="E56" s="14">
        <f t="shared" si="3"/>
        <v>25538.673584407556</v>
      </c>
      <c r="F56" s="14">
        <f t="shared" si="4"/>
        <v>19461.326415592455</v>
      </c>
      <c r="G56" s="2"/>
      <c r="H56" s="2"/>
    </row>
    <row r="57" spans="1:8" ht="12.75">
      <c r="A57" s="1">
        <v>34</v>
      </c>
      <c r="B57" s="7">
        <f t="shared" si="0"/>
        <v>1172.2825353972305</v>
      </c>
      <c r="C57" s="7">
        <f t="shared" si="1"/>
        <v>408.6187773505209</v>
      </c>
      <c r="D57" s="14">
        <f t="shared" si="2"/>
        <v>763.6637580467096</v>
      </c>
      <c r="E57" s="14">
        <f t="shared" si="3"/>
        <v>24775.009826360845</v>
      </c>
      <c r="F57" s="14">
        <f t="shared" si="4"/>
        <v>20224.990173639166</v>
      </c>
      <c r="G57" s="2"/>
      <c r="H57" s="2"/>
    </row>
    <row r="58" spans="1:8" ht="12.75">
      <c r="A58" s="1">
        <v>35</v>
      </c>
      <c r="B58" s="7">
        <f t="shared" si="0"/>
        <v>1172.2825353972305</v>
      </c>
      <c r="C58" s="7">
        <f t="shared" si="1"/>
        <v>396.40015722177355</v>
      </c>
      <c r="D58" s="14">
        <f t="shared" si="2"/>
        <v>775.882378175457</v>
      </c>
      <c r="E58" s="14">
        <f t="shared" si="3"/>
        <v>23999.127448185387</v>
      </c>
      <c r="F58" s="14">
        <f t="shared" si="4"/>
        <v>21000.872551814624</v>
      </c>
      <c r="G58" s="2"/>
      <c r="H58" s="2"/>
    </row>
    <row r="59" spans="1:8" ht="12.75">
      <c r="A59" s="1">
        <v>36</v>
      </c>
      <c r="B59" s="7">
        <f t="shared" si="0"/>
        <v>1172.2825353972305</v>
      </c>
      <c r="C59" s="7">
        <f t="shared" si="1"/>
        <v>383.9860391709662</v>
      </c>
      <c r="D59" s="14">
        <f t="shared" si="2"/>
        <v>788.2964962262643</v>
      </c>
      <c r="E59" s="14">
        <f t="shared" si="3"/>
        <v>23210.830951959124</v>
      </c>
      <c r="F59" s="14">
        <f t="shared" si="4"/>
        <v>21789.169048040887</v>
      </c>
      <c r="G59" s="2"/>
      <c r="H59" s="2"/>
    </row>
    <row r="60" spans="1:8" ht="12.75">
      <c r="A60" s="1">
        <v>37</v>
      </c>
      <c r="B60" s="7">
        <f t="shared" si="0"/>
        <v>1172.2825353972305</v>
      </c>
      <c r="C60" s="7">
        <f t="shared" si="1"/>
        <v>371.373295231346</v>
      </c>
      <c r="D60" s="14">
        <f t="shared" si="2"/>
        <v>800.9092401658845</v>
      </c>
      <c r="E60" s="14">
        <f t="shared" si="3"/>
        <v>22409.92171179324</v>
      </c>
      <c r="F60" s="14">
        <f t="shared" si="4"/>
        <v>22590.078288206772</v>
      </c>
      <c r="G60" s="2"/>
      <c r="H60" s="2"/>
    </row>
    <row r="61" spans="1:8" ht="12.75">
      <c r="A61" s="1">
        <v>38</v>
      </c>
      <c r="B61" s="7">
        <f t="shared" si="0"/>
        <v>1172.2825353972305</v>
      </c>
      <c r="C61" s="7">
        <f t="shared" si="1"/>
        <v>358.5587473886918</v>
      </c>
      <c r="D61" s="14">
        <f t="shared" si="2"/>
        <v>813.7237880085387</v>
      </c>
      <c r="E61" s="14">
        <f t="shared" si="3"/>
        <v>21596.1979237847</v>
      </c>
      <c r="F61" s="14">
        <f t="shared" si="4"/>
        <v>23403.80207621531</v>
      </c>
      <c r="G61" s="2"/>
      <c r="H61" s="2"/>
    </row>
    <row r="62" spans="1:8" ht="12.75">
      <c r="A62" s="1">
        <v>39</v>
      </c>
      <c r="B62" s="7">
        <f t="shared" si="0"/>
        <v>1172.2825353972305</v>
      </c>
      <c r="C62" s="7">
        <f t="shared" si="1"/>
        <v>345.5391667805552</v>
      </c>
      <c r="D62" s="14">
        <f t="shared" si="2"/>
        <v>826.7433686166753</v>
      </c>
      <c r="E62" s="14">
        <f t="shared" si="3"/>
        <v>20769.454555168024</v>
      </c>
      <c r="F62" s="14">
        <f t="shared" si="4"/>
        <v>24230.545444831987</v>
      </c>
      <c r="G62" s="2"/>
      <c r="H62" s="2"/>
    </row>
    <row r="63" spans="1:8" ht="12.75">
      <c r="A63" s="1">
        <v>40</v>
      </c>
      <c r="B63" s="7">
        <f t="shared" si="0"/>
        <v>1172.2825353972305</v>
      </c>
      <c r="C63" s="7">
        <f t="shared" si="1"/>
        <v>332.3112728826884</v>
      </c>
      <c r="D63" s="14">
        <f t="shared" si="2"/>
        <v>839.9712625145421</v>
      </c>
      <c r="E63" s="14">
        <f t="shared" si="3"/>
        <v>19929.48329265348</v>
      </c>
      <c r="F63" s="14">
        <f t="shared" si="4"/>
        <v>25070.516707346527</v>
      </c>
      <c r="G63" s="2"/>
      <c r="H63" s="2"/>
    </row>
    <row r="64" spans="1:8" ht="12.75">
      <c r="A64" s="1">
        <v>41</v>
      </c>
      <c r="B64" s="7">
        <f t="shared" si="0"/>
        <v>1172.2825353972305</v>
      </c>
      <c r="C64" s="7">
        <f t="shared" si="1"/>
        <v>318.8717326824557</v>
      </c>
      <c r="D64" s="14">
        <f t="shared" si="2"/>
        <v>853.4108027147748</v>
      </c>
      <c r="E64" s="14">
        <f t="shared" si="3"/>
        <v>19076.072489938706</v>
      </c>
      <c r="F64" s="14">
        <f t="shared" si="4"/>
        <v>25923.9275100613</v>
      </c>
      <c r="G64" s="2"/>
      <c r="H64" s="2"/>
    </row>
    <row r="65" spans="1:8" ht="12.75">
      <c r="A65" s="1">
        <v>42</v>
      </c>
      <c r="B65" s="7">
        <f t="shared" si="0"/>
        <v>1172.2825353972305</v>
      </c>
      <c r="C65" s="7">
        <f t="shared" si="1"/>
        <v>305.2171598390193</v>
      </c>
      <c r="D65" s="14">
        <f t="shared" si="2"/>
        <v>867.0653755582111</v>
      </c>
      <c r="E65" s="14">
        <f t="shared" si="3"/>
        <v>18209.007114380496</v>
      </c>
      <c r="F65" s="14">
        <f t="shared" si="4"/>
        <v>26790.99288561951</v>
      </c>
      <c r="G65" s="2"/>
      <c r="H65" s="2"/>
    </row>
    <row r="66" spans="1:8" ht="12.75">
      <c r="A66" s="1">
        <v>43</v>
      </c>
      <c r="B66" s="7">
        <f t="shared" si="0"/>
        <v>1172.2825353972305</v>
      </c>
      <c r="C66" s="7">
        <f t="shared" si="1"/>
        <v>291.34411383008796</v>
      </c>
      <c r="D66" s="14">
        <f t="shared" si="2"/>
        <v>880.9384215671425</v>
      </c>
      <c r="E66" s="14">
        <f t="shared" si="3"/>
        <v>17328.068692813355</v>
      </c>
      <c r="F66" s="14">
        <f t="shared" si="4"/>
        <v>27671.931307186653</v>
      </c>
      <c r="G66" s="2"/>
      <c r="H66" s="2"/>
    </row>
    <row r="67" spans="1:8" ht="12.75">
      <c r="A67" s="1">
        <v>44</v>
      </c>
      <c r="B67" s="7">
        <f t="shared" si="0"/>
        <v>1172.2825353972305</v>
      </c>
      <c r="C67" s="7">
        <f t="shared" si="1"/>
        <v>277.24909908501365</v>
      </c>
      <c r="D67" s="14">
        <f t="shared" si="2"/>
        <v>895.0334363122168</v>
      </c>
      <c r="E67" s="14">
        <f t="shared" si="3"/>
        <v>16433.035256501138</v>
      </c>
      <c r="F67" s="14">
        <f t="shared" si="4"/>
        <v>28566.96474349887</v>
      </c>
      <c r="G67" s="2"/>
      <c r="H67" s="2"/>
    </row>
    <row r="68" spans="1:8" ht="12.75">
      <c r="A68" s="1">
        <v>45</v>
      </c>
      <c r="B68" s="7">
        <f t="shared" si="0"/>
        <v>1172.2825353972305</v>
      </c>
      <c r="C68" s="7">
        <f t="shared" si="1"/>
        <v>262.9285641040182</v>
      </c>
      <c r="D68" s="14">
        <f t="shared" si="2"/>
        <v>909.3539712932122</v>
      </c>
      <c r="E68" s="14">
        <f t="shared" si="3"/>
        <v>15523.681285207926</v>
      </c>
      <c r="F68" s="14">
        <f t="shared" si="4"/>
        <v>29476.31871479208</v>
      </c>
      <c r="G68" s="2"/>
      <c r="H68" s="2"/>
    </row>
    <row r="69" spans="1:8" ht="12.75">
      <c r="A69" s="1">
        <v>46</v>
      </c>
      <c r="B69" s="7">
        <f t="shared" si="0"/>
        <v>1172.2825353972305</v>
      </c>
      <c r="C69" s="7">
        <f t="shared" si="1"/>
        <v>248.37890056332682</v>
      </c>
      <c r="D69" s="14">
        <f t="shared" si="2"/>
        <v>923.9036348339037</v>
      </c>
      <c r="E69" s="14">
        <f t="shared" si="3"/>
        <v>14599.777650374022</v>
      </c>
      <c r="F69" s="14">
        <f t="shared" si="4"/>
        <v>30400.222349625983</v>
      </c>
      <c r="G69" s="2"/>
      <c r="H69" s="2"/>
    </row>
    <row r="70" spans="1:8" ht="12.75">
      <c r="A70" s="1">
        <v>47</v>
      </c>
      <c r="B70" s="7">
        <f t="shared" si="0"/>
        <v>1172.2825353972305</v>
      </c>
      <c r="C70" s="7">
        <f t="shared" si="1"/>
        <v>233.59644240598436</v>
      </c>
      <c r="D70" s="14">
        <f t="shared" si="2"/>
        <v>938.6860929912461</v>
      </c>
      <c r="E70" s="14">
        <f t="shared" si="3"/>
        <v>13661.091557382777</v>
      </c>
      <c r="F70" s="14">
        <f t="shared" si="4"/>
        <v>31338.90844261723</v>
      </c>
      <c r="G70" s="2"/>
      <c r="H70" s="2"/>
    </row>
    <row r="71" spans="1:8" ht="12.75">
      <c r="A71" s="1">
        <v>48</v>
      </c>
      <c r="B71" s="7">
        <f t="shared" si="0"/>
        <v>1172.2825353972305</v>
      </c>
      <c r="C71" s="7">
        <f t="shared" si="1"/>
        <v>218.57746491812443</v>
      </c>
      <c r="D71" s="14">
        <f t="shared" si="2"/>
        <v>953.7050704791061</v>
      </c>
      <c r="E71" s="14">
        <f t="shared" si="3"/>
        <v>12707.386486903672</v>
      </c>
      <c r="F71" s="14">
        <f t="shared" si="4"/>
        <v>32292.613513096338</v>
      </c>
      <c r="G71" s="2"/>
      <c r="H71" s="2"/>
    </row>
    <row r="72" spans="1:8" ht="12.75">
      <c r="A72" s="1">
        <v>49</v>
      </c>
      <c r="B72" s="7">
        <f t="shared" si="0"/>
        <v>1172.2825353972305</v>
      </c>
      <c r="C72" s="7">
        <f t="shared" si="1"/>
        <v>203.31818379045876</v>
      </c>
      <c r="D72" s="14">
        <f t="shared" si="2"/>
        <v>968.9643516067717</v>
      </c>
      <c r="E72" s="14">
        <f t="shared" si="3"/>
        <v>11738.4221352969</v>
      </c>
      <c r="F72" s="14">
        <f t="shared" si="4"/>
        <v>33261.57786470311</v>
      </c>
      <c r="G72" s="2"/>
      <c r="H72" s="2"/>
    </row>
    <row r="73" spans="1:8" ht="12.75">
      <c r="A73" s="1">
        <v>50</v>
      </c>
      <c r="B73" s="7">
        <f t="shared" si="0"/>
        <v>1172.2825353972305</v>
      </c>
      <c r="C73" s="7">
        <f t="shared" si="1"/>
        <v>187.8147541647504</v>
      </c>
      <c r="D73" s="14">
        <f t="shared" si="2"/>
        <v>984.4677812324801</v>
      </c>
      <c r="E73" s="14">
        <f t="shared" si="3"/>
        <v>10753.954354064419</v>
      </c>
      <c r="F73" s="14">
        <f t="shared" si="4"/>
        <v>34246.04564593559</v>
      </c>
      <c r="G73" s="2"/>
      <c r="H73" s="2"/>
    </row>
    <row r="74" spans="1:8" ht="12.75">
      <c r="A74" s="1">
        <v>51</v>
      </c>
      <c r="B74" s="7">
        <f t="shared" si="0"/>
        <v>1172.2825353972305</v>
      </c>
      <c r="C74" s="7">
        <f t="shared" si="1"/>
        <v>172.0632696650307</v>
      </c>
      <c r="D74" s="14">
        <f t="shared" si="2"/>
        <v>1000.2192657321998</v>
      </c>
      <c r="E74" s="14">
        <f t="shared" si="3"/>
        <v>9753.73508833222</v>
      </c>
      <c r="F74" s="14">
        <f t="shared" si="4"/>
        <v>35246.26491166779</v>
      </c>
      <c r="G74" s="2"/>
      <c r="H74" s="2"/>
    </row>
    <row r="75" spans="1:8" ht="12.75">
      <c r="A75" s="1">
        <v>52</v>
      </c>
      <c r="B75" s="7">
        <f t="shared" si="0"/>
        <v>1172.2825353972305</v>
      </c>
      <c r="C75" s="7">
        <f t="shared" si="1"/>
        <v>156.05976141331553</v>
      </c>
      <c r="D75" s="14">
        <f t="shared" si="2"/>
        <v>1016.222773983915</v>
      </c>
      <c r="E75" s="14">
        <f t="shared" si="3"/>
        <v>8737.512314348305</v>
      </c>
      <c r="F75" s="14">
        <f t="shared" si="4"/>
        <v>36262.48768565171</v>
      </c>
      <c r="G75" s="2"/>
      <c r="H75" s="2"/>
    </row>
    <row r="76" spans="1:8" ht="12.75">
      <c r="A76" s="1">
        <v>53</v>
      </c>
      <c r="B76" s="7">
        <f t="shared" si="0"/>
        <v>1172.2825353972305</v>
      </c>
      <c r="C76" s="7">
        <f t="shared" si="1"/>
        <v>139.8001970295729</v>
      </c>
      <c r="D76" s="14">
        <f t="shared" si="2"/>
        <v>1032.4823383676576</v>
      </c>
      <c r="E76" s="14">
        <f t="shared" si="3"/>
        <v>7705.029975980648</v>
      </c>
      <c r="F76" s="14">
        <f t="shared" si="4"/>
        <v>37294.97002401936</v>
      </c>
      <c r="G76" s="2"/>
      <c r="H76" s="2"/>
    </row>
    <row r="77" spans="1:8" ht="12.75">
      <c r="A77" s="1">
        <v>54</v>
      </c>
      <c r="B77" s="7">
        <f t="shared" si="0"/>
        <v>1172.2825353972305</v>
      </c>
      <c r="C77" s="7">
        <f t="shared" si="1"/>
        <v>123.28047961569037</v>
      </c>
      <c r="D77" s="14">
        <f t="shared" si="2"/>
        <v>1049.00205578154</v>
      </c>
      <c r="E77" s="14">
        <f t="shared" si="3"/>
        <v>6656.027920199107</v>
      </c>
      <c r="F77" s="14">
        <f t="shared" si="4"/>
        <v>38343.9720798009</v>
      </c>
      <c r="G77" s="2"/>
      <c r="H77" s="2"/>
    </row>
    <row r="78" spans="1:8" ht="12.75">
      <c r="A78" s="1">
        <v>55</v>
      </c>
      <c r="B78" s="7">
        <f t="shared" si="0"/>
        <v>1172.2825353972305</v>
      </c>
      <c r="C78" s="7">
        <f t="shared" si="1"/>
        <v>106.49644672318571</v>
      </c>
      <c r="D78" s="14">
        <f t="shared" si="2"/>
        <v>1065.7860886740448</v>
      </c>
      <c r="E78" s="14">
        <f t="shared" si="3"/>
        <v>5590.2418315250625</v>
      </c>
      <c r="F78" s="14">
        <f t="shared" si="4"/>
        <v>39409.758168474946</v>
      </c>
      <c r="G78" s="2"/>
      <c r="H78" s="2"/>
    </row>
    <row r="79" spans="1:8" ht="12.75">
      <c r="A79" s="1">
        <v>56</v>
      </c>
      <c r="B79" s="7">
        <f t="shared" si="0"/>
        <v>1172.2825353972305</v>
      </c>
      <c r="C79" s="7">
        <f t="shared" si="1"/>
        <v>89.443869304401</v>
      </c>
      <c r="D79" s="14">
        <f t="shared" si="2"/>
        <v>1082.8386660928295</v>
      </c>
      <c r="E79" s="14">
        <f t="shared" si="3"/>
        <v>4507.403165432233</v>
      </c>
      <c r="F79" s="14">
        <f t="shared" si="4"/>
        <v>40492.596834567776</v>
      </c>
      <c r="G79" s="2"/>
      <c r="H79" s="2"/>
    </row>
    <row r="80" spans="1:8" ht="12.75">
      <c r="A80" s="1">
        <v>57</v>
      </c>
      <c r="B80" s="7">
        <f t="shared" si="0"/>
        <v>1172.2825353972305</v>
      </c>
      <c r="C80" s="7">
        <f t="shared" si="1"/>
        <v>72.11845064691573</v>
      </c>
      <c r="D80" s="14">
        <f t="shared" si="2"/>
        <v>1100.1640847503147</v>
      </c>
      <c r="E80" s="14">
        <f t="shared" si="3"/>
        <v>3407.2390806819185</v>
      </c>
      <c r="F80" s="14">
        <f t="shared" si="4"/>
        <v>41592.76091931809</v>
      </c>
      <c r="G80" s="2"/>
      <c r="H80" s="2"/>
    </row>
    <row r="81" spans="1:8" ht="12.75">
      <c r="A81" s="1">
        <v>58</v>
      </c>
      <c r="B81" s="7">
        <f t="shared" si="0"/>
        <v>1172.2825353972305</v>
      </c>
      <c r="C81" s="7">
        <f t="shared" si="1"/>
        <v>54.5158252909107</v>
      </c>
      <c r="D81" s="14">
        <f t="shared" si="2"/>
        <v>1117.7667101063198</v>
      </c>
      <c r="E81" s="14">
        <f t="shared" si="3"/>
        <v>2289.4723705755987</v>
      </c>
      <c r="F81" s="14">
        <f t="shared" si="4"/>
        <v>42710.52762942441</v>
      </c>
      <c r="G81" s="2"/>
      <c r="H81" s="2"/>
    </row>
    <row r="82" spans="1:8" ht="12.75">
      <c r="A82" s="1">
        <v>59</v>
      </c>
      <c r="B82" s="7">
        <f t="shared" si="0"/>
        <v>1172.2825353972305</v>
      </c>
      <c r="C82" s="7">
        <f t="shared" si="1"/>
        <v>36.63155792920958</v>
      </c>
      <c r="D82" s="14">
        <f t="shared" si="2"/>
        <v>1135.650977468021</v>
      </c>
      <c r="E82" s="14">
        <f t="shared" si="3"/>
        <v>1153.8213931075777</v>
      </c>
      <c r="F82" s="14">
        <f t="shared" si="4"/>
        <v>43846.178606892434</v>
      </c>
      <c r="G82" s="2"/>
      <c r="H82" s="2"/>
    </row>
    <row r="83" spans="1:8" ht="12.75">
      <c r="A83" s="1">
        <v>60</v>
      </c>
      <c r="B83" s="7">
        <f t="shared" si="0"/>
        <v>1172.2825353972305</v>
      </c>
      <c r="C83" s="7">
        <f t="shared" si="1"/>
        <v>18.461142289721245</v>
      </c>
      <c r="D83" s="14">
        <f t="shared" si="2"/>
        <v>1153.8213931075093</v>
      </c>
      <c r="E83" s="14">
        <f t="shared" si="3"/>
        <v>6.843947630841285E-11</v>
      </c>
      <c r="F83" s="14">
        <f t="shared" si="4"/>
        <v>44999.99999999994</v>
      </c>
      <c r="G83" s="2"/>
      <c r="H83" s="2"/>
    </row>
    <row r="84" spans="1:8" ht="12.75">
      <c r="A84" s="1" t="s">
        <v>0</v>
      </c>
      <c r="B84" s="2"/>
      <c r="C84" s="2"/>
      <c r="D84" s="2"/>
      <c r="E84" s="2"/>
      <c r="F84" s="2"/>
      <c r="G84" s="2"/>
      <c r="H84" s="2"/>
    </row>
    <row r="85" spans="1:8" ht="12.75">
      <c r="A85" s="1" t="s">
        <v>0</v>
      </c>
      <c r="B85" s="2"/>
      <c r="C85" s="2"/>
      <c r="D85" s="2"/>
      <c r="E85" s="2"/>
      <c r="F85" s="2"/>
      <c r="G85" s="2"/>
      <c r="H85" s="2"/>
    </row>
    <row r="86" spans="1:8" ht="12.75">
      <c r="A86" s="2"/>
      <c r="B86" s="2"/>
      <c r="C86" s="2"/>
      <c r="D86" s="2"/>
      <c r="E86" s="2"/>
      <c r="F86" s="2"/>
      <c r="G86" s="2"/>
      <c r="H86" s="2"/>
    </row>
    <row r="87" spans="1:8" ht="12.75">
      <c r="A87" s="2"/>
      <c r="B87" s="2"/>
      <c r="C87" s="2"/>
      <c r="D87" s="2"/>
      <c r="E87" s="2"/>
      <c r="F87" s="2"/>
      <c r="G87" s="2"/>
      <c r="H87" s="2"/>
    </row>
    <row r="88" spans="1:8" ht="12.75">
      <c r="A88" s="2"/>
      <c r="B88" s="2"/>
      <c r="C88" s="2"/>
      <c r="D88" s="2"/>
      <c r="E88" s="2"/>
      <c r="F88" s="2"/>
      <c r="G88" s="2"/>
      <c r="H88" s="2"/>
    </row>
    <row r="89" spans="1:8" ht="12.75">
      <c r="A89" s="2"/>
      <c r="B89" s="2"/>
      <c r="C89" s="2"/>
      <c r="D89" s="2"/>
      <c r="E89" s="2"/>
      <c r="F89" s="2"/>
      <c r="G89" s="2"/>
      <c r="H89" s="2"/>
    </row>
    <row r="90" spans="1:8" ht="12.75">
      <c r="A90" s="2"/>
      <c r="B90" s="2"/>
      <c r="C90" s="2"/>
      <c r="D90" s="2"/>
      <c r="E90" s="2"/>
      <c r="F90" s="2"/>
      <c r="G90" s="2"/>
      <c r="H90" s="2"/>
    </row>
    <row r="91" spans="1:8" ht="12.75">
      <c r="A91" s="2"/>
      <c r="B91" s="2"/>
      <c r="C91" s="2"/>
      <c r="D91" s="2"/>
      <c r="E91" s="2"/>
      <c r="F91" s="2"/>
      <c r="G91" s="2"/>
      <c r="H91" s="2"/>
    </row>
    <row r="92" spans="1:8" ht="12.75">
      <c r="A92" s="2"/>
      <c r="B92" s="2"/>
      <c r="C92" s="2"/>
      <c r="D92" s="2"/>
      <c r="E92" s="2"/>
      <c r="F92" s="2"/>
      <c r="G92" s="2"/>
      <c r="H92" s="2"/>
    </row>
    <row r="93" spans="1:8" ht="12.75">
      <c r="A93" s="2"/>
      <c r="B93" s="2"/>
      <c r="C93" s="2"/>
      <c r="D93" s="2"/>
      <c r="E93" s="2"/>
      <c r="F93" s="2"/>
      <c r="G93" s="2"/>
      <c r="H93" s="2"/>
    </row>
    <row r="94" spans="1:8" ht="12.75">
      <c r="A94" s="2"/>
      <c r="B94" s="2"/>
      <c r="C94" s="2"/>
      <c r="D94" s="2"/>
      <c r="E94" s="2"/>
      <c r="F94" s="2"/>
      <c r="G94" s="2"/>
      <c r="H94" s="2"/>
    </row>
    <row r="95" spans="1:8" ht="12.75">
      <c r="A95" s="2"/>
      <c r="B95" s="2"/>
      <c r="C95" s="2"/>
      <c r="D95" s="2"/>
      <c r="E95" s="2"/>
      <c r="F95" s="2"/>
      <c r="G95" s="2"/>
      <c r="H95" s="2"/>
    </row>
    <row r="96" spans="1:8" ht="12.75">
      <c r="A96" s="2"/>
      <c r="B96" s="2"/>
      <c r="C96" s="2"/>
      <c r="D96" s="2"/>
      <c r="E96" s="2"/>
      <c r="F96" s="2"/>
      <c r="G96" s="2"/>
      <c r="H96" s="2"/>
    </row>
    <row r="97" spans="1:8" ht="12.75">
      <c r="A97" s="2"/>
      <c r="B97" s="2"/>
      <c r="C97" s="2"/>
      <c r="D97" s="2"/>
      <c r="E97" s="2"/>
      <c r="F97" s="2"/>
      <c r="G97" s="2"/>
      <c r="H97" s="2"/>
    </row>
    <row r="98" spans="1:8" ht="12.75">
      <c r="A98" s="2"/>
      <c r="B98" s="2"/>
      <c r="C98" s="2"/>
      <c r="D98" s="2"/>
      <c r="E98" s="2"/>
      <c r="F98" s="2"/>
      <c r="G98" s="2"/>
      <c r="H98" s="2"/>
    </row>
    <row r="99" spans="1:8" ht="12.75">
      <c r="A99" s="2"/>
      <c r="B99" s="2"/>
      <c r="C99" s="2"/>
      <c r="D99" s="2"/>
      <c r="E99" s="2"/>
      <c r="F99" s="2"/>
      <c r="G99" s="2"/>
      <c r="H99" s="2"/>
    </row>
  </sheetData>
  <printOptions/>
  <pageMargins left="0.75" right="0.75" top="1" bottom="1" header="0" footer="0"/>
  <pageSetup horizontalDpi="300" verticalDpi="300" orientation="portrait" scale="60" r:id="rId2"/>
  <drawing r:id="rId1"/>
</worksheet>
</file>

<file path=xl/worksheets/sheet2.xml><?xml version="1.0" encoding="utf-8"?>
<worksheet xmlns="http://schemas.openxmlformats.org/spreadsheetml/2006/main" xmlns:r="http://schemas.openxmlformats.org/officeDocument/2006/relationships">
  <dimension ref="A1:I91"/>
  <sheetViews>
    <sheetView tabSelected="1" workbookViewId="0" topLeftCell="B6">
      <selection activeCell="C18" sqref="C18"/>
    </sheetView>
  </sheetViews>
  <sheetFormatPr defaultColWidth="11.421875" defaultRowHeight="12.75"/>
  <cols>
    <col min="4" max="4" width="12.28125" style="0" bestFit="1" customWidth="1"/>
    <col min="9" max="9" width="13.28125" style="0" customWidth="1"/>
  </cols>
  <sheetData>
    <row r="1" spans="1:9" ht="12.75">
      <c r="A1" s="2"/>
      <c r="B1" s="2"/>
      <c r="C1" s="11" t="s">
        <v>81</v>
      </c>
      <c r="D1" s="2"/>
      <c r="E1" s="2"/>
      <c r="F1" s="2"/>
      <c r="G1" s="2"/>
      <c r="H1" s="2"/>
      <c r="I1" s="2"/>
    </row>
    <row r="2" spans="1:9" ht="12.75">
      <c r="A2" s="2"/>
      <c r="B2" s="2"/>
      <c r="C2" s="2"/>
      <c r="D2" s="2"/>
      <c r="E2" s="2"/>
      <c r="F2" s="2"/>
      <c r="G2" s="2"/>
      <c r="H2" s="2"/>
      <c r="I2" s="2"/>
    </row>
    <row r="3" spans="1:9" ht="12.75">
      <c r="A3" s="2"/>
      <c r="B3" s="2"/>
      <c r="C3" s="2"/>
      <c r="D3" s="2"/>
      <c r="E3" s="2"/>
      <c r="F3" s="2"/>
      <c r="G3" s="2"/>
      <c r="H3" s="2"/>
      <c r="I3" s="2"/>
    </row>
    <row r="4" spans="1:9" ht="12.75">
      <c r="A4" s="2"/>
      <c r="B4" s="2"/>
      <c r="C4" s="2"/>
      <c r="D4" s="2"/>
      <c r="E4" s="2"/>
      <c r="F4" s="2"/>
      <c r="G4" s="2"/>
      <c r="H4" s="2"/>
      <c r="I4" s="2"/>
    </row>
    <row r="5" spans="1:9" ht="12.75">
      <c r="A5" s="2"/>
      <c r="B5" s="2"/>
      <c r="C5" s="2"/>
      <c r="D5" s="2"/>
      <c r="E5" s="2"/>
      <c r="F5" s="2"/>
      <c r="G5" s="2"/>
      <c r="H5" s="2"/>
      <c r="I5" s="2"/>
    </row>
    <row r="6" spans="1:9" ht="12.75">
      <c r="A6" s="2"/>
      <c r="B6" s="2"/>
      <c r="C6" s="2"/>
      <c r="D6" s="2"/>
      <c r="E6" s="2"/>
      <c r="F6" s="2"/>
      <c r="G6" s="2"/>
      <c r="H6" s="2"/>
      <c r="I6" s="2"/>
    </row>
    <row r="7" spans="1:9" ht="12.75">
      <c r="A7" s="2"/>
      <c r="B7" s="2"/>
      <c r="C7" s="2"/>
      <c r="D7" s="2"/>
      <c r="E7" s="2"/>
      <c r="F7" s="2"/>
      <c r="G7" s="2"/>
      <c r="H7" s="2"/>
      <c r="I7" s="2"/>
    </row>
    <row r="8" spans="1:9" ht="12.75">
      <c r="A8" s="2"/>
      <c r="B8" s="2"/>
      <c r="C8" s="2"/>
      <c r="D8" s="2"/>
      <c r="E8" s="2"/>
      <c r="F8" s="2"/>
      <c r="G8" s="2"/>
      <c r="H8" s="2"/>
      <c r="I8" s="2"/>
    </row>
    <row r="9" spans="1:9" ht="12.75">
      <c r="A9" s="2"/>
      <c r="B9" s="2"/>
      <c r="C9" s="2"/>
      <c r="D9" s="2"/>
      <c r="E9" s="2"/>
      <c r="F9" s="2"/>
      <c r="G9" s="2"/>
      <c r="H9" s="2"/>
      <c r="I9" s="2"/>
    </row>
    <row r="10" spans="1:9" ht="12.75">
      <c r="A10" s="2"/>
      <c r="B10" s="2"/>
      <c r="C10" s="2"/>
      <c r="D10" s="2"/>
      <c r="E10" s="2"/>
      <c r="F10" s="2"/>
      <c r="G10" s="2"/>
      <c r="H10" s="2"/>
      <c r="I10" s="2"/>
    </row>
    <row r="11" spans="1:9" ht="12.75">
      <c r="A11" s="2"/>
      <c r="B11" s="2"/>
      <c r="C11" s="2"/>
      <c r="D11" s="2"/>
      <c r="E11" s="2"/>
      <c r="F11" s="2"/>
      <c r="G11" s="2"/>
      <c r="H11" s="2"/>
      <c r="I11" s="2"/>
    </row>
    <row r="12" spans="1:9" ht="12.75">
      <c r="A12" s="2"/>
      <c r="B12" s="2"/>
      <c r="C12" s="2"/>
      <c r="D12" s="2"/>
      <c r="E12" s="2"/>
      <c r="F12" s="2"/>
      <c r="G12" s="2"/>
      <c r="H12" s="2"/>
      <c r="I12" s="2"/>
    </row>
    <row r="13" spans="1:9" ht="12.75">
      <c r="A13" s="2"/>
      <c r="B13" s="2"/>
      <c r="C13" s="2"/>
      <c r="D13" s="15"/>
      <c r="E13" s="15"/>
      <c r="F13" s="2"/>
      <c r="G13" s="2"/>
      <c r="H13" s="2"/>
      <c r="I13" s="2"/>
    </row>
    <row r="14" spans="1:9" ht="12.75">
      <c r="A14" s="2"/>
      <c r="B14" s="2"/>
      <c r="C14" s="2"/>
      <c r="D14" s="15"/>
      <c r="E14" s="16"/>
      <c r="F14" s="2"/>
      <c r="G14" s="21" t="s">
        <v>0</v>
      </c>
      <c r="H14" s="2"/>
      <c r="I14" s="2"/>
    </row>
    <row r="15" spans="1:9" ht="12.75">
      <c r="A15" s="2"/>
      <c r="B15" s="2"/>
      <c r="C15" s="1" t="s">
        <v>82</v>
      </c>
      <c r="D15" s="15"/>
      <c r="E15" s="15"/>
      <c r="F15" s="2"/>
      <c r="G15" s="2"/>
      <c r="H15" s="2"/>
      <c r="I15" s="2"/>
    </row>
    <row r="16" spans="1:9" ht="12.75">
      <c r="A16" s="2"/>
      <c r="B16" s="2"/>
      <c r="C16" s="1" t="s">
        <v>35</v>
      </c>
      <c r="D16" s="24" t="s">
        <v>83</v>
      </c>
      <c r="E16" s="2"/>
      <c r="F16" s="2"/>
      <c r="G16" s="1" t="s">
        <v>23</v>
      </c>
      <c r="H16" s="1" t="s">
        <v>24</v>
      </c>
      <c r="I16" s="2"/>
    </row>
    <row r="17" spans="1:9" ht="12.75">
      <c r="A17" s="2"/>
      <c r="B17" s="2"/>
      <c r="C17" s="1" t="s">
        <v>76</v>
      </c>
      <c r="D17" s="1" t="s">
        <v>76</v>
      </c>
      <c r="E17" s="2"/>
      <c r="F17" s="2"/>
      <c r="G17" s="1">
        <v>0</v>
      </c>
      <c r="H17" s="1">
        <v>-14000</v>
      </c>
      <c r="I17" s="2"/>
    </row>
    <row r="18" spans="1:9" ht="12.75">
      <c r="A18" s="2"/>
      <c r="B18" s="2"/>
      <c r="C18" s="34">
        <v>0.2</v>
      </c>
      <c r="D18" s="35">
        <f>MIRR($H$17:$H$77,,C18)</f>
        <v>0.16362564122207712</v>
      </c>
      <c r="E18" s="2"/>
      <c r="F18" s="2"/>
      <c r="G18" s="1">
        <v>1</v>
      </c>
      <c r="H18" s="1">
        <f>-15000+1000</f>
        <v>-14000</v>
      </c>
      <c r="I18" s="2"/>
    </row>
    <row r="19" spans="1:9" ht="12.75">
      <c r="A19" s="2"/>
      <c r="B19" s="2"/>
      <c r="C19" s="34">
        <v>0.21</v>
      </c>
      <c r="D19" s="35">
        <f aca="true" t="shared" si="0" ref="D19:D33">MIRR($H$17:$H$77,,C19)</f>
        <v>0.17216297506270872</v>
      </c>
      <c r="E19" s="2"/>
      <c r="F19" s="2"/>
      <c r="G19" s="1">
        <v>2</v>
      </c>
      <c r="H19" s="1">
        <f>1000+G18*10</f>
        <v>1010</v>
      </c>
      <c r="I19" s="2"/>
    </row>
    <row r="20" spans="1:9" ht="12.75">
      <c r="A20" s="2"/>
      <c r="B20" s="2"/>
      <c r="C20" s="34">
        <v>0.25</v>
      </c>
      <c r="D20" s="35">
        <f t="shared" si="0"/>
        <v>0.20659914188974193</v>
      </c>
      <c r="E20" s="1"/>
      <c r="F20" s="1"/>
      <c r="G20" s="1">
        <v>3</v>
      </c>
      <c r="H20" s="1">
        <f aca="true" t="shared" si="1" ref="H20:H77">1000+G19*10</f>
        <v>1020</v>
      </c>
      <c r="I20" s="2"/>
    </row>
    <row r="21" spans="1:9" ht="12.75">
      <c r="A21" s="2"/>
      <c r="B21" s="1"/>
      <c r="C21" s="34">
        <v>0.27</v>
      </c>
      <c r="D21" s="35">
        <f t="shared" si="0"/>
        <v>0.22395181663467278</v>
      </c>
      <c r="E21" s="17"/>
      <c r="F21" s="1"/>
      <c r="G21" s="1">
        <v>4</v>
      </c>
      <c r="H21" s="1">
        <f t="shared" si="1"/>
        <v>1030</v>
      </c>
      <c r="I21" s="1"/>
    </row>
    <row r="22" spans="1:9" ht="12.75">
      <c r="A22" s="2"/>
      <c r="B22" s="1"/>
      <c r="C22" s="34">
        <v>0.28</v>
      </c>
      <c r="D22" s="35">
        <f t="shared" si="0"/>
        <v>0.2326546388829751</v>
      </c>
      <c r="E22" s="1"/>
      <c r="F22" s="1"/>
      <c r="G22" s="1">
        <v>5</v>
      </c>
      <c r="H22" s="1">
        <f t="shared" si="1"/>
        <v>1040</v>
      </c>
      <c r="I22" s="2"/>
    </row>
    <row r="23" spans="1:9" ht="12.75">
      <c r="A23" s="2"/>
      <c r="B23" s="1"/>
      <c r="C23" s="34">
        <v>0.3</v>
      </c>
      <c r="D23" s="35">
        <f t="shared" si="0"/>
        <v>0.2501055719221925</v>
      </c>
      <c r="E23" s="1"/>
      <c r="F23" s="1"/>
      <c r="G23" s="1">
        <v>6</v>
      </c>
      <c r="H23" s="1">
        <f t="shared" si="1"/>
        <v>1050</v>
      </c>
      <c r="I23" s="15"/>
    </row>
    <row r="24" spans="1:9" ht="12.75">
      <c r="A24" s="2"/>
      <c r="B24" s="1"/>
      <c r="C24" s="34">
        <v>0.31</v>
      </c>
      <c r="D24" s="35">
        <f t="shared" si="0"/>
        <v>0.2588511037236787</v>
      </c>
      <c r="E24" s="2"/>
      <c r="F24" s="14"/>
      <c r="G24" s="1">
        <v>7</v>
      </c>
      <c r="H24" s="1">
        <f t="shared" si="1"/>
        <v>1060</v>
      </c>
      <c r="I24" s="15"/>
    </row>
    <row r="25" spans="1:9" ht="12.75">
      <c r="A25" s="2"/>
      <c r="B25" s="1"/>
      <c r="C25" s="34">
        <v>0.32</v>
      </c>
      <c r="D25" s="35">
        <f t="shared" si="0"/>
        <v>0.26760851610766934</v>
      </c>
      <c r="E25" s="14"/>
      <c r="F25" s="14"/>
      <c r="G25" s="1">
        <v>8</v>
      </c>
      <c r="H25" s="1">
        <f t="shared" si="1"/>
        <v>1070</v>
      </c>
      <c r="I25" s="4"/>
    </row>
    <row r="26" spans="1:9" ht="12.75">
      <c r="A26" s="2"/>
      <c r="B26" s="1"/>
      <c r="C26" s="34">
        <v>0.325</v>
      </c>
      <c r="D26" s="35">
        <f t="shared" si="0"/>
        <v>0.27199136710364</v>
      </c>
      <c r="E26" s="14"/>
      <c r="F26" s="14"/>
      <c r="G26" s="1">
        <v>9</v>
      </c>
      <c r="H26" s="1">
        <f t="shared" si="1"/>
        <v>1080</v>
      </c>
      <c r="I26" s="2"/>
    </row>
    <row r="27" spans="1:9" ht="12.75">
      <c r="A27" s="2"/>
      <c r="B27" s="1"/>
      <c r="C27" s="34">
        <v>0.33</v>
      </c>
      <c r="D27" s="35">
        <f t="shared" si="0"/>
        <v>0.27637682822295995</v>
      </c>
      <c r="E27" s="14"/>
      <c r="F27" s="14"/>
      <c r="G27" s="1">
        <v>10</v>
      </c>
      <c r="H27" s="1">
        <f t="shared" si="1"/>
        <v>1090</v>
      </c>
      <c r="I27" s="2"/>
    </row>
    <row r="28" spans="1:9" ht="12.75">
      <c r="A28" s="2"/>
      <c r="B28" s="1"/>
      <c r="C28" s="34">
        <v>0.335</v>
      </c>
      <c r="D28" s="35">
        <f t="shared" si="0"/>
        <v>0.28076479176109803</v>
      </c>
      <c r="E28" s="14"/>
      <c r="F28" s="14"/>
      <c r="G28" s="1">
        <v>11</v>
      </c>
      <c r="H28" s="1">
        <f t="shared" si="1"/>
        <v>1100</v>
      </c>
      <c r="I28" s="2"/>
    </row>
    <row r="29" spans="1:9" ht="12.75">
      <c r="A29" s="2"/>
      <c r="B29" s="1"/>
      <c r="C29" s="34">
        <v>0.337</v>
      </c>
      <c r="D29" s="35">
        <f t="shared" si="0"/>
        <v>0.28252065473646804</v>
      </c>
      <c r="E29" s="14"/>
      <c r="F29" s="14"/>
      <c r="G29" s="1">
        <v>12</v>
      </c>
      <c r="H29" s="1">
        <f t="shared" si="1"/>
        <v>1110</v>
      </c>
      <c r="I29" s="3"/>
    </row>
    <row r="30" spans="1:9" ht="12.75">
      <c r="A30" s="2"/>
      <c r="B30" s="1"/>
      <c r="C30" s="34">
        <v>0.339</v>
      </c>
      <c r="D30" s="35">
        <f t="shared" si="0"/>
        <v>0.28427689532077793</v>
      </c>
      <c r="E30" s="14"/>
      <c r="F30" s="14"/>
      <c r="G30" s="1">
        <v>13</v>
      </c>
      <c r="H30" s="1">
        <f t="shared" si="1"/>
        <v>1120</v>
      </c>
      <c r="I30" s="4"/>
    </row>
    <row r="31" spans="1:9" ht="12.75">
      <c r="A31" s="2"/>
      <c r="B31" s="1"/>
      <c r="C31" s="34">
        <v>0.4</v>
      </c>
      <c r="D31" s="35">
        <f t="shared" si="0"/>
        <v>0.33799535944389514</v>
      </c>
      <c r="E31" s="14"/>
      <c r="F31" s="14"/>
      <c r="G31" s="1">
        <v>14</v>
      </c>
      <c r="H31" s="1">
        <f t="shared" si="1"/>
        <v>1130</v>
      </c>
      <c r="I31" s="2"/>
    </row>
    <row r="32" spans="1:9" ht="12.75">
      <c r="A32" s="2"/>
      <c r="B32" s="1"/>
      <c r="C32" s="34">
        <v>0.404</v>
      </c>
      <c r="D32" s="35">
        <f t="shared" si="0"/>
        <v>0.34152655545745936</v>
      </c>
      <c r="E32" s="14"/>
      <c r="F32" s="14"/>
      <c r="G32" s="1">
        <v>15</v>
      </c>
      <c r="H32" s="1">
        <f t="shared" si="1"/>
        <v>1140</v>
      </c>
      <c r="I32" s="2"/>
    </row>
    <row r="33" spans="1:9" ht="12.75">
      <c r="A33" s="2"/>
      <c r="B33" s="1"/>
      <c r="C33" s="34">
        <v>0.408</v>
      </c>
      <c r="D33" s="35">
        <f t="shared" si="0"/>
        <v>0.34505863677803195</v>
      </c>
      <c r="E33" s="14"/>
      <c r="F33" s="14"/>
      <c r="G33" s="1">
        <v>16</v>
      </c>
      <c r="H33" s="1">
        <f t="shared" si="1"/>
        <v>1150</v>
      </c>
      <c r="I33" s="2"/>
    </row>
    <row r="34" spans="1:9" ht="12.75">
      <c r="A34" s="2"/>
      <c r="B34" s="1"/>
      <c r="C34" s="7"/>
      <c r="D34" s="7"/>
      <c r="E34" s="14"/>
      <c r="F34" s="14"/>
      <c r="G34" s="1">
        <v>17</v>
      </c>
      <c r="H34" s="1">
        <f t="shared" si="1"/>
        <v>1160</v>
      </c>
      <c r="I34" s="2"/>
    </row>
    <row r="35" spans="1:9" ht="12.75">
      <c r="A35" s="2"/>
      <c r="B35" s="1"/>
      <c r="C35" s="7"/>
      <c r="D35" s="7"/>
      <c r="E35" s="14"/>
      <c r="F35" s="14"/>
      <c r="G35" s="1">
        <v>18</v>
      </c>
      <c r="H35" s="1">
        <f t="shared" si="1"/>
        <v>1170</v>
      </c>
      <c r="I35" s="2"/>
    </row>
    <row r="36" spans="1:9" ht="12.75">
      <c r="A36" s="2"/>
      <c r="B36" s="1"/>
      <c r="C36" s="7"/>
      <c r="D36" s="7"/>
      <c r="E36" s="14"/>
      <c r="F36" s="14"/>
      <c r="G36" s="1">
        <v>19</v>
      </c>
      <c r="H36" s="1">
        <f t="shared" si="1"/>
        <v>1180</v>
      </c>
      <c r="I36" s="2"/>
    </row>
    <row r="37" spans="1:9" ht="12.75">
      <c r="A37" s="2"/>
      <c r="B37" s="1"/>
      <c r="C37" s="7"/>
      <c r="D37" s="7"/>
      <c r="E37" s="14"/>
      <c r="F37" s="14"/>
      <c r="G37" s="1">
        <v>20</v>
      </c>
      <c r="H37" s="1">
        <f t="shared" si="1"/>
        <v>1190</v>
      </c>
      <c r="I37" s="2"/>
    </row>
    <row r="38" spans="1:9" ht="12.75">
      <c r="A38" s="2"/>
      <c r="B38" s="1"/>
      <c r="C38" s="7"/>
      <c r="D38" s="7"/>
      <c r="E38" s="14"/>
      <c r="F38" s="14"/>
      <c r="G38" s="1">
        <v>21</v>
      </c>
      <c r="H38" s="1">
        <f t="shared" si="1"/>
        <v>1200</v>
      </c>
      <c r="I38" s="2"/>
    </row>
    <row r="39" spans="1:9" ht="12.75">
      <c r="A39" s="2"/>
      <c r="B39" s="1"/>
      <c r="C39" s="7"/>
      <c r="D39" s="7"/>
      <c r="E39" s="14"/>
      <c r="F39" s="14"/>
      <c r="G39" s="1">
        <v>22</v>
      </c>
      <c r="H39" s="1">
        <f t="shared" si="1"/>
        <v>1210</v>
      </c>
      <c r="I39" s="2"/>
    </row>
    <row r="40" spans="1:9" ht="12.75">
      <c r="A40" s="2"/>
      <c r="B40" s="1"/>
      <c r="C40" s="7"/>
      <c r="D40" s="7"/>
      <c r="E40" s="14"/>
      <c r="F40" s="14"/>
      <c r="G40" s="1">
        <v>23</v>
      </c>
      <c r="H40" s="1">
        <f t="shared" si="1"/>
        <v>1220</v>
      </c>
      <c r="I40" s="2"/>
    </row>
    <row r="41" spans="1:9" ht="12.75">
      <c r="A41" s="2"/>
      <c r="B41" s="1"/>
      <c r="C41" s="7"/>
      <c r="D41" s="7"/>
      <c r="E41" s="14"/>
      <c r="F41" s="14"/>
      <c r="G41" s="1">
        <v>24</v>
      </c>
      <c r="H41" s="1">
        <f t="shared" si="1"/>
        <v>1230</v>
      </c>
      <c r="I41" s="2"/>
    </row>
    <row r="42" spans="1:9" ht="12.75">
      <c r="A42" s="2"/>
      <c r="B42" s="1"/>
      <c r="C42" s="7"/>
      <c r="D42" s="7"/>
      <c r="E42" s="14"/>
      <c r="F42" s="14"/>
      <c r="G42" s="1">
        <v>25</v>
      </c>
      <c r="H42" s="1">
        <f t="shared" si="1"/>
        <v>1240</v>
      </c>
      <c r="I42" s="2"/>
    </row>
    <row r="43" spans="1:9" ht="12.75">
      <c r="A43" s="2"/>
      <c r="B43" s="1"/>
      <c r="C43" s="7"/>
      <c r="D43" s="7"/>
      <c r="E43" s="14"/>
      <c r="F43" s="14"/>
      <c r="G43" s="1">
        <v>26</v>
      </c>
      <c r="H43" s="1">
        <f t="shared" si="1"/>
        <v>1250</v>
      </c>
      <c r="I43" s="2"/>
    </row>
    <row r="44" spans="1:9" ht="12.75">
      <c r="A44" s="2"/>
      <c r="B44" s="1"/>
      <c r="C44" s="7"/>
      <c r="D44" s="7"/>
      <c r="E44" s="14"/>
      <c r="F44" s="14"/>
      <c r="G44" s="1">
        <v>27</v>
      </c>
      <c r="H44" s="1">
        <f t="shared" si="1"/>
        <v>1260</v>
      </c>
      <c r="I44" s="2"/>
    </row>
    <row r="45" spans="1:9" ht="12.75">
      <c r="A45" s="2"/>
      <c r="B45" s="1"/>
      <c r="C45" s="7"/>
      <c r="D45" s="7"/>
      <c r="E45" s="14"/>
      <c r="F45" s="14"/>
      <c r="G45" s="1">
        <v>28</v>
      </c>
      <c r="H45" s="1">
        <f t="shared" si="1"/>
        <v>1270</v>
      </c>
      <c r="I45" s="2"/>
    </row>
    <row r="46" spans="1:9" ht="12.75">
      <c r="A46" s="2"/>
      <c r="B46" s="1"/>
      <c r="C46" s="7"/>
      <c r="D46" s="7"/>
      <c r="E46" s="14"/>
      <c r="F46" s="14"/>
      <c r="G46" s="1">
        <v>29</v>
      </c>
      <c r="H46" s="1">
        <f t="shared" si="1"/>
        <v>1280</v>
      </c>
      <c r="I46" s="2"/>
    </row>
    <row r="47" spans="1:9" ht="12.75">
      <c r="A47" s="2"/>
      <c r="B47" s="1"/>
      <c r="C47" s="7"/>
      <c r="D47" s="7"/>
      <c r="E47" s="14"/>
      <c r="F47" s="14"/>
      <c r="G47" s="1">
        <v>30</v>
      </c>
      <c r="H47" s="1">
        <f t="shared" si="1"/>
        <v>1290</v>
      </c>
      <c r="I47" s="2"/>
    </row>
    <row r="48" spans="1:9" ht="12.75">
      <c r="A48" s="2"/>
      <c r="B48" s="1"/>
      <c r="C48" s="7"/>
      <c r="D48" s="7"/>
      <c r="E48" s="14"/>
      <c r="F48" s="14"/>
      <c r="G48" s="1">
        <v>31</v>
      </c>
      <c r="H48" s="1">
        <f t="shared" si="1"/>
        <v>1300</v>
      </c>
      <c r="I48" s="2"/>
    </row>
    <row r="49" spans="1:9" ht="12.75">
      <c r="A49" s="2"/>
      <c r="B49" s="1"/>
      <c r="C49" s="7"/>
      <c r="D49" s="7"/>
      <c r="E49" s="14"/>
      <c r="F49" s="14"/>
      <c r="G49" s="1">
        <v>32</v>
      </c>
      <c r="H49" s="1">
        <f t="shared" si="1"/>
        <v>1310</v>
      </c>
      <c r="I49" s="2"/>
    </row>
    <row r="50" spans="1:9" ht="12.75">
      <c r="A50" s="2"/>
      <c r="B50" s="1"/>
      <c r="C50" s="7"/>
      <c r="D50" s="7"/>
      <c r="E50" s="14"/>
      <c r="F50" s="14"/>
      <c r="G50" s="1">
        <v>33</v>
      </c>
      <c r="H50" s="1">
        <f t="shared" si="1"/>
        <v>1320</v>
      </c>
      <c r="I50" s="2"/>
    </row>
    <row r="51" spans="1:9" ht="12.75">
      <c r="A51" s="2"/>
      <c r="B51" s="1"/>
      <c r="C51" s="7"/>
      <c r="D51" s="7"/>
      <c r="E51" s="14"/>
      <c r="F51" s="14"/>
      <c r="G51" s="1">
        <v>34</v>
      </c>
      <c r="H51" s="1">
        <f t="shared" si="1"/>
        <v>1330</v>
      </c>
      <c r="I51" s="2"/>
    </row>
    <row r="52" spans="1:9" ht="12.75">
      <c r="A52" s="2"/>
      <c r="B52" s="1"/>
      <c r="C52" s="7"/>
      <c r="D52" s="7"/>
      <c r="E52" s="14"/>
      <c r="F52" s="14"/>
      <c r="G52" s="1">
        <v>35</v>
      </c>
      <c r="H52" s="1">
        <f t="shared" si="1"/>
        <v>1340</v>
      </c>
      <c r="I52" s="2"/>
    </row>
    <row r="53" spans="1:9" ht="12.75">
      <c r="A53" s="2"/>
      <c r="B53" s="1"/>
      <c r="C53" s="7"/>
      <c r="D53" s="7"/>
      <c r="E53" s="14"/>
      <c r="F53" s="14"/>
      <c r="G53" s="1">
        <v>36</v>
      </c>
      <c r="H53" s="1">
        <f t="shared" si="1"/>
        <v>1350</v>
      </c>
      <c r="I53" s="2"/>
    </row>
    <row r="54" spans="1:9" ht="12.75">
      <c r="A54" s="2"/>
      <c r="B54" s="1"/>
      <c r="C54" s="7"/>
      <c r="D54" s="7"/>
      <c r="E54" s="14"/>
      <c r="F54" s="14"/>
      <c r="G54" s="1">
        <v>37</v>
      </c>
      <c r="H54" s="1">
        <f t="shared" si="1"/>
        <v>1360</v>
      </c>
      <c r="I54" s="2"/>
    </row>
    <row r="55" spans="1:9" ht="12.75">
      <c r="A55" s="2"/>
      <c r="B55" s="1"/>
      <c r="C55" s="7"/>
      <c r="D55" s="7"/>
      <c r="E55" s="14"/>
      <c r="F55" s="14"/>
      <c r="G55" s="1">
        <v>38</v>
      </c>
      <c r="H55" s="1">
        <f t="shared" si="1"/>
        <v>1370</v>
      </c>
      <c r="I55" s="2"/>
    </row>
    <row r="56" spans="1:9" ht="12.75">
      <c r="A56" s="2"/>
      <c r="B56" s="1"/>
      <c r="C56" s="7"/>
      <c r="D56" s="7"/>
      <c r="E56" s="14"/>
      <c r="F56" s="14"/>
      <c r="G56" s="1">
        <v>39</v>
      </c>
      <c r="H56" s="1">
        <f t="shared" si="1"/>
        <v>1380</v>
      </c>
      <c r="I56" s="2"/>
    </row>
    <row r="57" spans="1:9" ht="12.75">
      <c r="A57" s="2"/>
      <c r="B57" s="1"/>
      <c r="C57" s="7"/>
      <c r="D57" s="7"/>
      <c r="E57" s="14"/>
      <c r="F57" s="14"/>
      <c r="G57" s="1">
        <v>40</v>
      </c>
      <c r="H57" s="1">
        <f t="shared" si="1"/>
        <v>1390</v>
      </c>
      <c r="I57" s="2"/>
    </row>
    <row r="58" spans="1:9" ht="12.75">
      <c r="A58" s="2"/>
      <c r="B58" s="1"/>
      <c r="C58" s="7"/>
      <c r="D58" s="7"/>
      <c r="E58" s="14"/>
      <c r="F58" s="14"/>
      <c r="G58" s="1">
        <v>41</v>
      </c>
      <c r="H58" s="1">
        <f t="shared" si="1"/>
        <v>1400</v>
      </c>
      <c r="I58" s="2"/>
    </row>
    <row r="59" spans="1:9" ht="12.75">
      <c r="A59" s="2"/>
      <c r="B59" s="1"/>
      <c r="C59" s="7"/>
      <c r="D59" s="7"/>
      <c r="E59" s="14"/>
      <c r="F59" s="14"/>
      <c r="G59" s="1">
        <v>42</v>
      </c>
      <c r="H59" s="1">
        <f t="shared" si="1"/>
        <v>1410</v>
      </c>
      <c r="I59" s="2"/>
    </row>
    <row r="60" spans="1:9" ht="12.75">
      <c r="A60" s="2"/>
      <c r="B60" s="1"/>
      <c r="C60" s="7"/>
      <c r="D60" s="7"/>
      <c r="E60" s="14"/>
      <c r="F60" s="14"/>
      <c r="G60" s="1">
        <v>43</v>
      </c>
      <c r="H60" s="1">
        <f t="shared" si="1"/>
        <v>1420</v>
      </c>
      <c r="I60" s="2"/>
    </row>
    <row r="61" spans="1:9" ht="12.75">
      <c r="A61" s="2"/>
      <c r="B61" s="1"/>
      <c r="C61" s="7"/>
      <c r="D61" s="7"/>
      <c r="E61" s="14"/>
      <c r="F61" s="14"/>
      <c r="G61" s="1">
        <v>44</v>
      </c>
      <c r="H61" s="1">
        <f t="shared" si="1"/>
        <v>1430</v>
      </c>
      <c r="I61" s="2"/>
    </row>
    <row r="62" spans="1:9" ht="12.75">
      <c r="A62" s="2"/>
      <c r="B62" s="1"/>
      <c r="C62" s="7"/>
      <c r="D62" s="7"/>
      <c r="E62" s="14"/>
      <c r="F62" s="14"/>
      <c r="G62" s="1">
        <v>45</v>
      </c>
      <c r="H62" s="1">
        <f t="shared" si="1"/>
        <v>1440</v>
      </c>
      <c r="I62" s="2"/>
    </row>
    <row r="63" spans="1:9" ht="12.75">
      <c r="A63" s="2"/>
      <c r="B63" s="1"/>
      <c r="C63" s="7"/>
      <c r="D63" s="7"/>
      <c r="E63" s="14"/>
      <c r="F63" s="14"/>
      <c r="G63" s="1">
        <v>46</v>
      </c>
      <c r="H63" s="1">
        <f t="shared" si="1"/>
        <v>1450</v>
      </c>
      <c r="I63" s="2"/>
    </row>
    <row r="64" spans="1:9" ht="12.75">
      <c r="A64" s="2"/>
      <c r="B64" s="1"/>
      <c r="C64" s="7"/>
      <c r="D64" s="7"/>
      <c r="E64" s="14"/>
      <c r="F64" s="14"/>
      <c r="G64" s="1">
        <v>47</v>
      </c>
      <c r="H64" s="1">
        <f t="shared" si="1"/>
        <v>1460</v>
      </c>
      <c r="I64" s="2"/>
    </row>
    <row r="65" spans="1:9" ht="12.75">
      <c r="A65" s="2"/>
      <c r="B65" s="1"/>
      <c r="C65" s="7"/>
      <c r="D65" s="7"/>
      <c r="E65" s="14"/>
      <c r="F65" s="14"/>
      <c r="G65" s="1">
        <v>48</v>
      </c>
      <c r="H65" s="1">
        <f t="shared" si="1"/>
        <v>1470</v>
      </c>
      <c r="I65" s="2"/>
    </row>
    <row r="66" spans="1:9" ht="12.75">
      <c r="A66" s="2"/>
      <c r="B66" s="1"/>
      <c r="C66" s="7"/>
      <c r="D66" s="7"/>
      <c r="E66" s="14"/>
      <c r="F66" s="14"/>
      <c r="G66" s="1">
        <v>49</v>
      </c>
      <c r="H66" s="1">
        <f t="shared" si="1"/>
        <v>1480</v>
      </c>
      <c r="I66" s="2"/>
    </row>
    <row r="67" spans="1:9" ht="12.75">
      <c r="A67" s="2"/>
      <c r="B67" s="1"/>
      <c r="C67" s="7"/>
      <c r="D67" s="7"/>
      <c r="E67" s="14"/>
      <c r="F67" s="14"/>
      <c r="G67" s="1">
        <v>50</v>
      </c>
      <c r="H67" s="1">
        <f t="shared" si="1"/>
        <v>1490</v>
      </c>
      <c r="I67" s="2"/>
    </row>
    <row r="68" spans="1:9" ht="12.75">
      <c r="A68" s="2"/>
      <c r="B68" s="1"/>
      <c r="C68" s="7"/>
      <c r="D68" s="7"/>
      <c r="E68" s="14"/>
      <c r="F68" s="14"/>
      <c r="G68" s="1">
        <v>51</v>
      </c>
      <c r="H68" s="1">
        <f t="shared" si="1"/>
        <v>1500</v>
      </c>
      <c r="I68" s="2"/>
    </row>
    <row r="69" spans="1:9" ht="12.75">
      <c r="A69" s="2"/>
      <c r="B69" s="1"/>
      <c r="C69" s="7"/>
      <c r="D69" s="7"/>
      <c r="E69" s="14"/>
      <c r="F69" s="14"/>
      <c r="G69" s="1">
        <v>52</v>
      </c>
      <c r="H69" s="1">
        <f t="shared" si="1"/>
        <v>1510</v>
      </c>
      <c r="I69" s="2"/>
    </row>
    <row r="70" spans="1:9" ht="12.75">
      <c r="A70" s="2"/>
      <c r="B70" s="1"/>
      <c r="C70" s="7"/>
      <c r="D70" s="7"/>
      <c r="E70" s="14"/>
      <c r="F70" s="14"/>
      <c r="G70" s="1">
        <v>53</v>
      </c>
      <c r="H70" s="1">
        <f t="shared" si="1"/>
        <v>1520</v>
      </c>
      <c r="I70" s="2"/>
    </row>
    <row r="71" spans="1:9" ht="12.75">
      <c r="A71" s="2"/>
      <c r="B71" s="1"/>
      <c r="C71" s="7"/>
      <c r="D71" s="7"/>
      <c r="E71" s="14"/>
      <c r="F71" s="14"/>
      <c r="G71" s="1">
        <v>54</v>
      </c>
      <c r="H71" s="1">
        <f t="shared" si="1"/>
        <v>1530</v>
      </c>
      <c r="I71" s="2"/>
    </row>
    <row r="72" spans="1:9" ht="12.75">
      <c r="A72" s="2"/>
      <c r="B72" s="1"/>
      <c r="C72" s="7"/>
      <c r="D72" s="7"/>
      <c r="E72" s="14"/>
      <c r="F72" s="14"/>
      <c r="G72" s="1">
        <v>55</v>
      </c>
      <c r="H72" s="1">
        <f t="shared" si="1"/>
        <v>1540</v>
      </c>
      <c r="I72" s="2"/>
    </row>
    <row r="73" spans="1:9" ht="12.75">
      <c r="A73" s="2"/>
      <c r="B73" s="1"/>
      <c r="C73" s="7"/>
      <c r="D73" s="7"/>
      <c r="E73" s="14"/>
      <c r="F73" s="14"/>
      <c r="G73" s="1">
        <v>56</v>
      </c>
      <c r="H73" s="1">
        <f t="shared" si="1"/>
        <v>1550</v>
      </c>
      <c r="I73" s="2"/>
    </row>
    <row r="74" spans="1:9" ht="12.75">
      <c r="A74" s="2"/>
      <c r="B74" s="1"/>
      <c r="C74" s="7"/>
      <c r="D74" s="7"/>
      <c r="E74" s="14"/>
      <c r="F74" s="14"/>
      <c r="G74" s="1">
        <v>57</v>
      </c>
      <c r="H74" s="1">
        <f t="shared" si="1"/>
        <v>1560</v>
      </c>
      <c r="I74" s="2"/>
    </row>
    <row r="75" spans="1:9" ht="12.75">
      <c r="A75" s="2"/>
      <c r="B75" s="1"/>
      <c r="C75" s="7"/>
      <c r="D75" s="7"/>
      <c r="E75" s="14"/>
      <c r="F75" s="14"/>
      <c r="G75" s="1">
        <v>58</v>
      </c>
      <c r="H75" s="1">
        <f t="shared" si="1"/>
        <v>1570</v>
      </c>
      <c r="I75" s="2"/>
    </row>
    <row r="76" spans="1:9" ht="12.75">
      <c r="A76" s="2"/>
      <c r="B76" s="1"/>
      <c r="C76" s="7"/>
      <c r="D76" s="7"/>
      <c r="E76" s="14"/>
      <c r="F76" s="14"/>
      <c r="G76" s="1">
        <v>59</v>
      </c>
      <c r="H76" s="1">
        <f t="shared" si="1"/>
        <v>1580</v>
      </c>
      <c r="I76" s="2"/>
    </row>
    <row r="77" spans="1:9" ht="12.75">
      <c r="A77" s="2"/>
      <c r="B77" s="1"/>
      <c r="C77" s="7"/>
      <c r="D77" s="7"/>
      <c r="E77" s="14"/>
      <c r="F77" s="14"/>
      <c r="G77" s="1">
        <v>60</v>
      </c>
      <c r="H77" s="1">
        <f t="shared" si="1"/>
        <v>1590</v>
      </c>
      <c r="I77" s="2"/>
    </row>
    <row r="78" spans="1:9" ht="12.75">
      <c r="A78" s="2"/>
      <c r="B78" s="1"/>
      <c r="C78" s="7"/>
      <c r="D78" s="7"/>
      <c r="E78" s="14"/>
      <c r="F78" s="14"/>
      <c r="G78" s="14"/>
      <c r="H78" s="2"/>
      <c r="I78" s="2"/>
    </row>
    <row r="79" spans="1:9" ht="12.75">
      <c r="A79" s="2"/>
      <c r="B79" s="1"/>
      <c r="C79" s="7"/>
      <c r="D79" s="7"/>
      <c r="E79" s="14"/>
      <c r="F79" s="14"/>
      <c r="G79" s="14"/>
      <c r="H79" s="2"/>
      <c r="I79" s="2"/>
    </row>
    <row r="80" spans="1:9" ht="12.75">
      <c r="A80" s="2"/>
      <c r="B80" s="1"/>
      <c r="C80" s="7"/>
      <c r="D80" s="7"/>
      <c r="E80" s="14"/>
      <c r="F80" s="14"/>
      <c r="G80" s="14"/>
      <c r="H80" s="2"/>
      <c r="I80" s="2"/>
    </row>
    <row r="81" spans="1:9" ht="12.75">
      <c r="A81" s="2"/>
      <c r="B81" s="1"/>
      <c r="C81" s="7"/>
      <c r="D81" s="7"/>
      <c r="E81" s="14"/>
      <c r="F81" s="14"/>
      <c r="G81" s="14"/>
      <c r="H81" s="2"/>
      <c r="I81" s="2"/>
    </row>
    <row r="82" spans="1:9" ht="12.75">
      <c r="A82" s="2"/>
      <c r="B82" s="1"/>
      <c r="C82" s="7"/>
      <c r="D82" s="7"/>
      <c r="E82" s="14"/>
      <c r="F82" s="14"/>
      <c r="G82" s="14"/>
      <c r="H82" s="2"/>
      <c r="I82" s="2"/>
    </row>
    <row r="83" spans="1:9" ht="12.75">
      <c r="A83" s="2"/>
      <c r="B83" s="1"/>
      <c r="C83" s="7"/>
      <c r="D83" s="7"/>
      <c r="E83" s="14"/>
      <c r="F83" s="14"/>
      <c r="G83" s="14"/>
      <c r="H83" s="2"/>
      <c r="I83" s="2"/>
    </row>
    <row r="84" spans="1:9" ht="12.75">
      <c r="A84" s="2"/>
      <c r="B84" s="1"/>
      <c r="C84" s="7"/>
      <c r="D84" s="7"/>
      <c r="E84" s="14"/>
      <c r="F84" s="14"/>
      <c r="G84" s="14"/>
      <c r="H84" s="2"/>
      <c r="I84" s="2"/>
    </row>
    <row r="85" spans="1:9" ht="12.75">
      <c r="A85" s="2"/>
      <c r="B85" s="1"/>
      <c r="C85" s="7"/>
      <c r="D85" s="7"/>
      <c r="E85" s="14"/>
      <c r="F85" s="14"/>
      <c r="G85" s="14"/>
      <c r="H85" s="2"/>
      <c r="I85" s="2"/>
    </row>
    <row r="86" spans="1:9" ht="12.75">
      <c r="A86" s="2"/>
      <c r="B86" s="1"/>
      <c r="C86" s="2"/>
      <c r="D86" s="2"/>
      <c r="E86" s="2"/>
      <c r="F86" s="2"/>
      <c r="G86" s="2"/>
      <c r="H86" s="2"/>
      <c r="I86" s="2"/>
    </row>
    <row r="87" spans="1:9" ht="12.75">
      <c r="A87" s="2"/>
      <c r="B87" s="1"/>
      <c r="C87" s="2"/>
      <c r="D87" s="2"/>
      <c r="E87" s="2"/>
      <c r="F87" s="2"/>
      <c r="G87" s="2"/>
      <c r="H87" s="2"/>
      <c r="I87" s="2"/>
    </row>
    <row r="88" spans="1:9" ht="12.75">
      <c r="A88" s="2"/>
      <c r="B88" s="2"/>
      <c r="C88" s="2"/>
      <c r="D88" s="2"/>
      <c r="E88" s="2"/>
      <c r="F88" s="2"/>
      <c r="G88" s="2"/>
      <c r="H88" s="2"/>
      <c r="I88" s="2"/>
    </row>
    <row r="89" spans="1:9" ht="12.75">
      <c r="A89" s="2"/>
      <c r="B89" s="2"/>
      <c r="C89" s="2"/>
      <c r="D89" s="2"/>
      <c r="E89" s="2"/>
      <c r="F89" s="2"/>
      <c r="G89" s="2"/>
      <c r="H89" s="2"/>
      <c r="I89" s="2"/>
    </row>
    <row r="90" spans="1:9" ht="12.75">
      <c r="A90" s="2"/>
      <c r="B90" s="2"/>
      <c r="C90" s="2"/>
      <c r="D90" s="2"/>
      <c r="E90" s="2"/>
      <c r="F90" s="2"/>
      <c r="G90" s="2"/>
      <c r="H90" s="2"/>
      <c r="I90" s="2"/>
    </row>
    <row r="91" spans="1:9" ht="12.75">
      <c r="A91" s="2"/>
      <c r="B91" s="2"/>
      <c r="C91" s="2"/>
      <c r="D91" s="2"/>
      <c r="E91" s="2"/>
      <c r="F91" s="2"/>
      <c r="G91" s="2"/>
      <c r="H91" s="2"/>
      <c r="I91" s="2"/>
    </row>
  </sheetData>
  <printOptions/>
  <pageMargins left="0.75" right="0.75" top="1" bottom="1" header="0" footer="0"/>
  <pageSetup horizontalDpi="300" verticalDpi="300" orientation="portrait" scale="65" r:id="rId2"/>
  <drawing r:id="rId1"/>
</worksheet>
</file>

<file path=xl/worksheets/sheet3.xml><?xml version="1.0" encoding="utf-8"?>
<worksheet xmlns="http://schemas.openxmlformats.org/spreadsheetml/2006/main" xmlns:r="http://schemas.openxmlformats.org/officeDocument/2006/relationships">
  <dimension ref="B1:I75"/>
  <sheetViews>
    <sheetView workbookViewId="0" topLeftCell="E65">
      <selection activeCell="L85" sqref="L85"/>
    </sheetView>
  </sheetViews>
  <sheetFormatPr defaultColWidth="11.421875" defaultRowHeight="12.75"/>
  <cols>
    <col min="4" max="4" width="12.7109375" style="0" customWidth="1"/>
    <col min="7" max="7" width="14.8515625" style="0" customWidth="1"/>
    <col min="8" max="8" width="15.7109375" style="0" customWidth="1"/>
    <col min="9" max="9" width="16.140625" style="0" customWidth="1"/>
  </cols>
  <sheetData>
    <row r="1" spans="2:9" ht="12.75">
      <c r="B1" s="2"/>
      <c r="C1" s="18" t="s">
        <v>77</v>
      </c>
      <c r="D1" s="2"/>
      <c r="E1" s="2"/>
      <c r="F1" s="2"/>
      <c r="G1" s="2"/>
      <c r="H1" s="2"/>
      <c r="I1" s="2"/>
    </row>
    <row r="2" spans="2:9" ht="12.75">
      <c r="B2" s="2"/>
      <c r="C2" s="2"/>
      <c r="D2" s="2"/>
      <c r="E2" s="2"/>
      <c r="F2" s="2"/>
      <c r="G2" s="2"/>
      <c r="H2" s="2"/>
      <c r="I2" s="2"/>
    </row>
    <row r="3" spans="2:9" ht="12.75">
      <c r="B3" s="2"/>
      <c r="C3" s="2"/>
      <c r="D3" s="2"/>
      <c r="E3" s="2"/>
      <c r="F3" s="2"/>
      <c r="G3" s="2"/>
      <c r="H3" s="2"/>
      <c r="I3" s="2"/>
    </row>
    <row r="4" spans="2:9" ht="12.75">
      <c r="B4" s="2"/>
      <c r="C4" s="2"/>
      <c r="D4" s="2"/>
      <c r="E4" s="2"/>
      <c r="F4" s="2"/>
      <c r="G4" s="2"/>
      <c r="H4" s="2"/>
      <c r="I4" s="2"/>
    </row>
    <row r="5" spans="2:9" ht="12.75">
      <c r="B5" s="2"/>
      <c r="C5" s="2"/>
      <c r="D5" s="2"/>
      <c r="E5" s="2"/>
      <c r="F5" s="2"/>
      <c r="G5" s="2"/>
      <c r="H5" s="2"/>
      <c r="I5" s="2"/>
    </row>
    <row r="6" spans="2:9" ht="12.75">
      <c r="B6" s="2"/>
      <c r="C6" s="2"/>
      <c r="D6" s="2"/>
      <c r="E6" s="2"/>
      <c r="F6" s="2"/>
      <c r="G6" s="2"/>
      <c r="H6" s="2"/>
      <c r="I6" s="2"/>
    </row>
    <row r="7" spans="2:9" ht="12.75">
      <c r="B7" s="2"/>
      <c r="C7" s="2"/>
      <c r="D7" s="2"/>
      <c r="E7" s="2"/>
      <c r="F7" s="2"/>
      <c r="G7" s="2"/>
      <c r="H7" s="2"/>
      <c r="I7" s="2"/>
    </row>
    <row r="8" spans="2:9" ht="12.75">
      <c r="B8" s="2"/>
      <c r="C8" s="2"/>
      <c r="D8" s="2"/>
      <c r="E8" s="2"/>
      <c r="F8" s="2"/>
      <c r="G8" s="2"/>
      <c r="H8" s="2"/>
      <c r="I8" s="2"/>
    </row>
    <row r="9" spans="2:9" ht="12.75">
      <c r="B9" s="2"/>
      <c r="C9" s="2"/>
      <c r="D9" s="2"/>
      <c r="E9" s="2"/>
      <c r="F9" s="2"/>
      <c r="G9" s="2"/>
      <c r="H9" s="2"/>
      <c r="I9" s="2"/>
    </row>
    <row r="10" spans="2:9" ht="12.75">
      <c r="B10" s="2"/>
      <c r="C10" s="2"/>
      <c r="D10" s="2"/>
      <c r="E10" s="2"/>
      <c r="F10" s="2"/>
      <c r="G10" s="2"/>
      <c r="H10" s="2"/>
      <c r="I10" s="2"/>
    </row>
    <row r="11" spans="2:9" ht="12.75">
      <c r="B11" s="1" t="s">
        <v>23</v>
      </c>
      <c r="C11" s="1" t="s">
        <v>24</v>
      </c>
      <c r="D11" s="1" t="s">
        <v>25</v>
      </c>
      <c r="E11" s="1"/>
      <c r="F11" s="1"/>
      <c r="G11" s="1" t="s">
        <v>26</v>
      </c>
      <c r="H11" s="2"/>
      <c r="I11" s="2"/>
    </row>
    <row r="12" spans="2:9" ht="12.75">
      <c r="B12" s="1">
        <v>0</v>
      </c>
      <c r="C12" s="1">
        <f>-$H$21</f>
        <v>-2000</v>
      </c>
      <c r="D12" s="1">
        <f>C12/(1+$G$21)^B12</f>
        <v>-2000</v>
      </c>
      <c r="E12" s="1"/>
      <c r="F12" s="1"/>
      <c r="G12" s="1" t="s">
        <v>20</v>
      </c>
      <c r="H12" s="2"/>
      <c r="I12" s="2"/>
    </row>
    <row r="13" spans="2:9" ht="12.75">
      <c r="B13" s="1">
        <v>1</v>
      </c>
      <c r="C13" s="1">
        <f>-$H$21</f>
        <v>-2000</v>
      </c>
      <c r="D13" s="1">
        <f aca="true" t="shared" si="0" ref="D13:D72">C13/(1+$G$21)^B13</f>
        <v>-1699.8578068944532</v>
      </c>
      <c r="E13" s="1"/>
      <c r="F13" s="1"/>
      <c r="G13" s="1" t="s">
        <v>27</v>
      </c>
      <c r="H13" s="1" t="s">
        <v>31</v>
      </c>
      <c r="I13" s="2"/>
    </row>
    <row r="14" spans="2:9" ht="12.75">
      <c r="B14" s="1">
        <v>2</v>
      </c>
      <c r="C14" s="1">
        <f>-$H$21</f>
        <v>-2000</v>
      </c>
      <c r="D14" s="1">
        <f t="shared" si="0"/>
        <v>-1444.7582818300102</v>
      </c>
      <c r="E14" s="1"/>
      <c r="F14" s="1"/>
      <c r="G14" s="1" t="s">
        <v>28</v>
      </c>
      <c r="H14" s="1" t="s">
        <v>32</v>
      </c>
      <c r="I14" s="2"/>
    </row>
    <row r="15" spans="2:9" ht="12.75">
      <c r="B15" s="1">
        <v>3</v>
      </c>
      <c r="C15" s="21">
        <f>$H$15*(1+$G$15)^B12-$H$18*(1+$G$18)^B12</f>
        <v>1200</v>
      </c>
      <c r="D15" s="1">
        <f t="shared" si="0"/>
        <v>736.7650933332479</v>
      </c>
      <c r="E15" s="1"/>
      <c r="F15" s="1"/>
      <c r="G15" s="22">
        <v>0.05</v>
      </c>
      <c r="H15" s="1">
        <v>3000</v>
      </c>
      <c r="I15" s="2"/>
    </row>
    <row r="16" spans="2:9" ht="12.75">
      <c r="B16" s="1">
        <v>4</v>
      </c>
      <c r="C16" s="21">
        <f aca="true" t="shared" si="1" ref="C16:C72">$H$15*(1+$G$15)^B13-$H$18*(1+$G$18)^B13</f>
        <v>1296</v>
      </c>
      <c r="D16" s="1">
        <f t="shared" si="0"/>
        <v>676.2937837049147</v>
      </c>
      <c r="E16" s="1"/>
      <c r="F16" s="1"/>
      <c r="G16" s="1" t="s">
        <v>29</v>
      </c>
      <c r="H16" s="1" t="s">
        <v>33</v>
      </c>
      <c r="I16" s="2"/>
    </row>
    <row r="17" spans="2:9" ht="12.75">
      <c r="B17" s="1">
        <v>5</v>
      </c>
      <c r="C17" s="21">
        <f t="shared" si="1"/>
        <v>1397.88</v>
      </c>
      <c r="D17" s="1">
        <f t="shared" si="0"/>
        <v>619.9874291091263</v>
      </c>
      <c r="E17" s="1"/>
      <c r="F17" s="1"/>
      <c r="G17" s="1" t="s">
        <v>30</v>
      </c>
      <c r="H17" s="1"/>
      <c r="I17" s="2"/>
    </row>
    <row r="18" spans="2:9" ht="12.75">
      <c r="B18" s="1">
        <v>6</v>
      </c>
      <c r="C18" s="21">
        <f t="shared" si="1"/>
        <v>1505.9664000000005</v>
      </c>
      <c r="D18" s="1">
        <f t="shared" si="0"/>
        <v>567.6895153485265</v>
      </c>
      <c r="E18" s="1"/>
      <c r="F18" s="1"/>
      <c r="G18" s="22">
        <v>0.03</v>
      </c>
      <c r="H18" s="1">
        <v>1800</v>
      </c>
      <c r="I18" s="2"/>
    </row>
    <row r="19" spans="2:9" ht="12.75">
      <c r="B19" s="1">
        <v>7</v>
      </c>
      <c r="C19" s="21">
        <f t="shared" si="1"/>
        <v>1620.6028920000003</v>
      </c>
      <c r="D19" s="1">
        <f t="shared" si="0"/>
        <v>519.2240484285976</v>
      </c>
      <c r="E19" s="1"/>
      <c r="F19" s="1"/>
      <c r="G19" s="1" t="s">
        <v>34</v>
      </c>
      <c r="H19" s="1" t="s">
        <v>43</v>
      </c>
      <c r="I19" s="2"/>
    </row>
    <row r="20" spans="2:9" ht="12.75">
      <c r="B20" s="1">
        <v>8</v>
      </c>
      <c r="C20" s="21">
        <f t="shared" si="1"/>
        <v>1742.1513537600008</v>
      </c>
      <c r="D20" s="1">
        <f t="shared" si="0"/>
        <v>474.40217418579914</v>
      </c>
      <c r="E20" s="1"/>
      <c r="F20" s="1"/>
      <c r="G20" s="1" t="s">
        <v>35</v>
      </c>
      <c r="H20" s="2"/>
      <c r="I20" s="2"/>
    </row>
    <row r="21" spans="2:9" ht="12.75">
      <c r="B21" s="1">
        <v>9</v>
      </c>
      <c r="C21" s="21">
        <f t="shared" si="1"/>
        <v>1870.9927881228</v>
      </c>
      <c r="D21" s="1">
        <f t="shared" si="0"/>
        <v>433.0275222302985</v>
      </c>
      <c r="E21" s="1"/>
      <c r="F21" s="1"/>
      <c r="G21" s="29">
        <v>0.176569</v>
      </c>
      <c r="H21" s="1">
        <v>2000</v>
      </c>
      <c r="I21" s="2"/>
    </row>
    <row r="22" spans="2:9" ht="12.75">
      <c r="B22" s="1">
        <v>10</v>
      </c>
      <c r="C22" s="21">
        <f t="shared" si="1"/>
        <v>2007.5283102039848</v>
      </c>
      <c r="D22" s="1">
        <f t="shared" si="0"/>
        <v>394.90048164184105</v>
      </c>
      <c r="E22" s="1"/>
      <c r="F22" s="2" t="s">
        <v>48</v>
      </c>
      <c r="G22" s="1" t="s">
        <v>0</v>
      </c>
      <c r="H22" s="2"/>
      <c r="I22" s="2"/>
    </row>
    <row r="23" spans="2:9" ht="12.75">
      <c r="B23" s="1">
        <v>11</v>
      </c>
      <c r="C23" s="21">
        <f t="shared" si="1"/>
        <v>2152.180184869479</v>
      </c>
      <c r="D23" s="1">
        <f t="shared" si="0"/>
        <v>359.82158479624326</v>
      </c>
      <c r="E23" s="1"/>
      <c r="F23" s="1"/>
      <c r="G23" s="3" t="s">
        <v>78</v>
      </c>
      <c r="H23" s="3"/>
      <c r="I23" s="13"/>
    </row>
    <row r="24" spans="2:9" ht="12.75">
      <c r="B24" s="1">
        <v>12</v>
      </c>
      <c r="C24" s="21">
        <f t="shared" si="1"/>
        <v>2305.3929170429074</v>
      </c>
      <c r="D24" s="1">
        <f t="shared" si="0"/>
        <v>327.5941490698336</v>
      </c>
      <c r="E24" s="1"/>
      <c r="F24" s="1"/>
      <c r="G24" s="2" t="s">
        <v>75</v>
      </c>
      <c r="H24" s="11">
        <f>SUM(D12:D72)</f>
        <v>3086.7808414056785</v>
      </c>
      <c r="I24" s="9"/>
    </row>
    <row r="25" spans="2:9" ht="12.75">
      <c r="B25" s="1">
        <v>13</v>
      </c>
      <c r="C25" s="21">
        <f t="shared" si="1"/>
        <v>2467.6343975129053</v>
      </c>
      <c r="D25" s="1">
        <f t="shared" si="0"/>
        <v>298.0263033575035</v>
      </c>
      <c r="E25" s="1"/>
      <c r="F25" s="1"/>
      <c r="G25" s="2" t="s">
        <v>0</v>
      </c>
      <c r="H25" s="25"/>
      <c r="I25" s="2"/>
    </row>
    <row r="26" spans="2:9" ht="12.75">
      <c r="B26" s="1">
        <v>14</v>
      </c>
      <c r="C26" s="21">
        <f t="shared" si="1"/>
        <v>2639.397107044939</v>
      </c>
      <c r="D26" s="1">
        <f t="shared" si="0"/>
        <v>270.93250681731564</v>
      </c>
      <c r="E26" s="1"/>
      <c r="F26" s="1"/>
      <c r="G26" s="5" t="s">
        <v>0</v>
      </c>
      <c r="H26" s="12" t="s">
        <v>0</v>
      </c>
      <c r="I26" s="2"/>
    </row>
    <row r="27" spans="2:9" ht="12.75">
      <c r="B27" s="1">
        <v>15</v>
      </c>
      <c r="C27" s="21">
        <f t="shared" si="1"/>
        <v>2821.1993817432663</v>
      </c>
      <c r="D27" s="1">
        <f t="shared" si="0"/>
        <v>246.13465056298497</v>
      </c>
      <c r="E27" s="1"/>
      <c r="F27" s="1"/>
      <c r="G27" s="2"/>
      <c r="H27" s="2"/>
      <c r="I27" s="2"/>
    </row>
    <row r="28" spans="2:9" ht="12.75">
      <c r="B28" s="1">
        <v>16</v>
      </c>
      <c r="C28" s="21">
        <f t="shared" si="1"/>
        <v>3013.5867427568933</v>
      </c>
      <c r="D28" s="1">
        <f t="shared" si="0"/>
        <v>223.46281876942393</v>
      </c>
      <c r="E28" s="1"/>
      <c r="F28" s="1"/>
      <c r="G28" s="2"/>
      <c r="H28" s="2"/>
      <c r="I28" s="2"/>
    </row>
    <row r="29" spans="2:9" ht="12.75">
      <c r="B29" s="1">
        <v>17</v>
      </c>
      <c r="C29" s="21">
        <f t="shared" si="1"/>
        <v>3217.1332935789924</v>
      </c>
      <c r="D29" s="1">
        <f t="shared" si="0"/>
        <v>202.75577349419223</v>
      </c>
      <c r="E29" s="1"/>
      <c r="F29" s="1"/>
      <c r="G29" s="9" t="s">
        <v>52</v>
      </c>
      <c r="H29" s="9"/>
      <c r="I29" s="9"/>
    </row>
    <row r="30" spans="2:9" ht="12.75">
      <c r="B30" s="1">
        <v>18</v>
      </c>
      <c r="C30" s="21">
        <f t="shared" si="1"/>
        <v>3432.4431883527277</v>
      </c>
      <c r="D30" s="1">
        <f t="shared" si="0"/>
        <v>183.8612171541036</v>
      </c>
      <c r="E30" s="1"/>
      <c r="F30" s="1"/>
      <c r="G30" s="2" t="s">
        <v>38</v>
      </c>
      <c r="H30" s="2"/>
      <c r="I30" s="2"/>
    </row>
    <row r="31" spans="2:9" ht="12.75">
      <c r="B31" s="1">
        <v>19</v>
      </c>
      <c r="C31" s="21">
        <f t="shared" si="1"/>
        <v>3660.152174767991</v>
      </c>
      <c r="D31" s="1">
        <f t="shared" si="0"/>
        <v>166.6358777768163</v>
      </c>
      <c r="E31" s="1"/>
      <c r="F31" s="1"/>
      <c r="G31" s="2" t="s">
        <v>46</v>
      </c>
      <c r="H31" s="29">
        <f>IRR($C$12:$C$72)</f>
        <v>0.23335422919911245</v>
      </c>
      <c r="I31" s="2"/>
    </row>
    <row r="32" spans="2:9" ht="12.75">
      <c r="B32" s="1">
        <v>20</v>
      </c>
      <c r="C32" s="21">
        <f t="shared" si="1"/>
        <v>3900.9292153139486</v>
      </c>
      <c r="D32" s="1">
        <f t="shared" si="0"/>
        <v>150.9454546523954</v>
      </c>
      <c r="E32" s="1"/>
      <c r="F32" s="1"/>
      <c r="G32" s="30" t="s">
        <v>49</v>
      </c>
      <c r="H32" s="30"/>
      <c r="I32" s="30"/>
    </row>
    <row r="33" spans="2:9" ht="12.75">
      <c r="B33" s="1">
        <v>21</v>
      </c>
      <c r="C33" s="21">
        <f t="shared" si="1"/>
        <v>4155.478190841428</v>
      </c>
      <c r="D33" s="1">
        <f t="shared" si="0"/>
        <v>136.664455650243</v>
      </c>
      <c r="E33" s="1"/>
      <c r="F33" s="1"/>
      <c r="G33" s="30" t="s">
        <v>51</v>
      </c>
      <c r="H33" s="30"/>
      <c r="I33" s="30"/>
    </row>
    <row r="34" spans="2:9" ht="12.75">
      <c r="B34" s="1">
        <v>22</v>
      </c>
      <c r="C34" s="21">
        <f t="shared" si="1"/>
        <v>4424.539690588136</v>
      </c>
      <c r="D34" s="1">
        <f t="shared" si="0"/>
        <v>123.67595207937497</v>
      </c>
      <c r="E34" s="1"/>
      <c r="F34" s="1"/>
      <c r="G34" s="30" t="s">
        <v>50</v>
      </c>
      <c r="H34" s="30"/>
      <c r="I34" s="30"/>
    </row>
    <row r="35" spans="2:9" ht="12.75">
      <c r="B35" s="1">
        <v>23</v>
      </c>
      <c r="C35" s="21">
        <f t="shared" si="1"/>
        <v>4708.892893028318</v>
      </c>
      <c r="D35" s="1">
        <f t="shared" si="0"/>
        <v>111.87127241428118</v>
      </c>
      <c r="E35" s="1"/>
      <c r="F35" s="1"/>
      <c r="G35" s="30" t="s">
        <v>79</v>
      </c>
      <c r="H35" s="30"/>
      <c r="I35" s="30"/>
    </row>
    <row r="36" spans="2:9" ht="12.75">
      <c r="B36" s="1">
        <v>24</v>
      </c>
      <c r="C36" s="21">
        <f t="shared" si="1"/>
        <v>5009.357542127833</v>
      </c>
      <c r="D36" s="1">
        <f t="shared" si="0"/>
        <v>101.14965236369503</v>
      </c>
      <c r="E36" s="1"/>
      <c r="F36" s="1"/>
      <c r="G36" s="2"/>
      <c r="H36" s="2"/>
      <c r="I36" s="2"/>
    </row>
    <row r="37" spans="2:9" ht="12.75">
      <c r="B37" s="1">
        <v>25</v>
      </c>
      <c r="C37" s="21">
        <f t="shared" si="1"/>
        <v>5326.796023815767</v>
      </c>
      <c r="D37" s="1">
        <f t="shared" si="0"/>
        <v>91.41785552152824</v>
      </c>
      <c r="E37" s="1"/>
      <c r="F37" s="1"/>
      <c r="G37" s="9" t="s">
        <v>47</v>
      </c>
      <c r="H37" s="9"/>
      <c r="I37" s="2"/>
    </row>
    <row r="38" spans="2:9" ht="12.75">
      <c r="B38" s="1">
        <v>26</v>
      </c>
      <c r="C38" s="21">
        <f t="shared" si="1"/>
        <v>5662.115547725545</v>
      </c>
      <c r="D38" s="1">
        <f t="shared" si="0"/>
        <v>82.58977611865983</v>
      </c>
      <c r="E38" s="1"/>
      <c r="F38" s="1"/>
      <c r="G38" s="1" t="s">
        <v>45</v>
      </c>
      <c r="H38" s="1" t="s">
        <v>46</v>
      </c>
      <c r="I38" s="2"/>
    </row>
    <row r="39" spans="2:9" ht="12.75">
      <c r="B39" s="1">
        <v>27</v>
      </c>
      <c r="C39" s="21">
        <f t="shared" si="1"/>
        <v>6016.27043951238</v>
      </c>
      <c r="D39" s="1">
        <f t="shared" si="0"/>
        <v>74.58603311445549</v>
      </c>
      <c r="E39" s="1"/>
      <c r="F39" s="1"/>
      <c r="G39" s="27">
        <v>900</v>
      </c>
      <c r="H39" s="26">
        <v>0.385752</v>
      </c>
      <c r="I39" s="2"/>
    </row>
    <row r="40" spans="2:9" ht="12.75">
      <c r="B40" s="1">
        <v>28</v>
      </c>
      <c r="C40" s="21">
        <f t="shared" si="1"/>
        <v>6390.264549320573</v>
      </c>
      <c r="D40" s="1">
        <f t="shared" si="0"/>
        <v>67.33356296197286</v>
      </c>
      <c r="E40" s="1"/>
      <c r="F40" s="1"/>
      <c r="G40" s="27">
        <v>1000</v>
      </c>
      <c r="H40" s="26">
        <v>0.360722</v>
      </c>
      <c r="I40" s="2"/>
    </row>
    <row r="41" spans="2:9" ht="12.75">
      <c r="B41" s="1">
        <v>29</v>
      </c>
      <c r="C41" s="21">
        <f t="shared" si="1"/>
        <v>6785.153782254152</v>
      </c>
      <c r="D41" s="1">
        <f t="shared" si="0"/>
        <v>60.76521679430094</v>
      </c>
      <c r="E41" s="1"/>
      <c r="F41" s="1"/>
      <c r="G41" s="27">
        <v>1500</v>
      </c>
      <c r="H41" s="26">
        <v>0.278974</v>
      </c>
      <c r="I41" s="2"/>
    </row>
    <row r="42" spans="2:9" ht="12.75">
      <c r="B42" s="1">
        <v>30</v>
      </c>
      <c r="C42" s="21">
        <f t="shared" si="1"/>
        <v>7202.048756998441</v>
      </c>
      <c r="D42" s="1">
        <f t="shared" si="0"/>
        <v>54.81936646299899</v>
      </c>
      <c r="E42" s="1"/>
      <c r="F42" s="1"/>
      <c r="G42" s="27">
        <v>2000</v>
      </c>
      <c r="H42" s="26">
        <v>0.233354</v>
      </c>
      <c r="I42" s="2"/>
    </row>
    <row r="43" spans="2:9" ht="12.75">
      <c r="B43" s="1">
        <v>31</v>
      </c>
      <c r="C43" s="21">
        <f t="shared" si="1"/>
        <v>7642.1175990488855</v>
      </c>
      <c r="D43" s="1">
        <f t="shared" si="0"/>
        <v>49.439522771712525</v>
      </c>
      <c r="E43" s="1"/>
      <c r="F43" s="1"/>
      <c r="G43" s="27">
        <v>2400</v>
      </c>
      <c r="H43" s="26">
        <v>0.208972</v>
      </c>
      <c r="I43" s="2"/>
    </row>
    <row r="44" spans="2:9" ht="12.75">
      <c r="B44" s="1">
        <v>32</v>
      </c>
      <c r="C44" s="21">
        <f t="shared" si="1"/>
        <v>8106.588875327875</v>
      </c>
      <c r="D44" s="1">
        <f t="shared" si="0"/>
        <v>44.57396835333063</v>
      </c>
      <c r="E44" s="1"/>
      <c r="F44" s="1"/>
      <c r="G44" s="27">
        <v>3000</v>
      </c>
      <c r="H44" s="26">
        <v>0.183253</v>
      </c>
      <c r="I44" s="2"/>
    </row>
    <row r="45" spans="2:9" ht="12.75">
      <c r="B45" s="1">
        <v>33</v>
      </c>
      <c r="C45" s="21">
        <f t="shared" si="1"/>
        <v>8596.7546773106</v>
      </c>
      <c r="D45" s="1">
        <f t="shared" si="0"/>
        <v>40.17540690723799</v>
      </c>
      <c r="E45" s="1"/>
      <c r="F45" s="1"/>
      <c r="G45" s="27">
        <v>3200</v>
      </c>
      <c r="H45" s="26">
        <v>0.176569</v>
      </c>
      <c r="I45" s="2"/>
    </row>
    <row r="46" spans="2:9" ht="12.75">
      <c r="B46" s="1">
        <v>34</v>
      </c>
      <c r="C46" s="21">
        <f t="shared" si="1"/>
        <v>9113.973860138964</v>
      </c>
      <c r="D46" s="1">
        <f t="shared" si="0"/>
        <v>36.20062991848598</v>
      </c>
      <c r="E46" s="1"/>
      <c r="F46" s="1"/>
      <c r="G46" s="27">
        <v>3800</v>
      </c>
      <c r="H46" s="26">
        <v>0.160234</v>
      </c>
      <c r="I46" s="2"/>
    </row>
    <row r="47" spans="2:9" ht="12.75">
      <c r="B47" s="1">
        <v>35</v>
      </c>
      <c r="C47" s="21">
        <f t="shared" si="1"/>
        <v>9659.675445577624</v>
      </c>
      <c r="D47" s="1">
        <f t="shared" si="0"/>
        <v>32.6102015010351</v>
      </c>
      <c r="E47" s="1"/>
      <c r="F47" s="1"/>
      <c r="G47" s="27">
        <v>4000</v>
      </c>
      <c r="H47" s="26">
        <v>0.155738</v>
      </c>
      <c r="I47" s="2"/>
    </row>
    <row r="48" spans="2:9" ht="12.75">
      <c r="B48" s="1">
        <v>36</v>
      </c>
      <c r="C48" s="21">
        <f t="shared" si="1"/>
        <v>10235.362197061171</v>
      </c>
      <c r="D48" s="1">
        <f t="shared" si="0"/>
        <v>29.36816162387576</v>
      </c>
      <c r="E48" s="1"/>
      <c r="F48" s="1"/>
      <c r="G48" s="27">
        <v>4100</v>
      </c>
      <c r="H48" s="26">
        <v>0.153631</v>
      </c>
      <c r="I48" s="2"/>
    </row>
    <row r="49" spans="2:9" ht="12.75">
      <c r="B49" s="1">
        <v>37</v>
      </c>
      <c r="C49" s="21">
        <f t="shared" si="1"/>
        <v>10842.614375495032</v>
      </c>
      <c r="D49" s="1">
        <f t="shared" si="0"/>
        <v>26.44174767587096</v>
      </c>
      <c r="E49" s="1"/>
      <c r="F49" s="1"/>
      <c r="G49" s="27">
        <v>4400</v>
      </c>
      <c r="H49" s="26">
        <v>0.147806</v>
      </c>
      <c r="I49" s="2"/>
    </row>
    <row r="50" spans="2:9" ht="12.75">
      <c r="B50" s="1">
        <v>38</v>
      </c>
      <c r="C50" s="21">
        <f t="shared" si="1"/>
        <v>11483.093684908012</v>
      </c>
      <c r="D50" s="1">
        <f t="shared" si="0"/>
        <v>23.801134089069794</v>
      </c>
      <c r="E50" s="1"/>
      <c r="F50" s="1"/>
      <c r="G50" s="27">
        <v>4800</v>
      </c>
      <c r="H50" s="26">
        <v>0.14101</v>
      </c>
      <c r="I50" s="2"/>
    </row>
    <row r="51" spans="2:9" ht="12.75">
      <c r="B51" s="1">
        <v>39</v>
      </c>
      <c r="C51" s="21">
        <f t="shared" si="1"/>
        <v>12158.547417510785</v>
      </c>
      <c r="D51" s="1">
        <f t="shared" si="0"/>
        <v>21.419189559543334</v>
      </c>
      <c r="E51" s="1"/>
      <c r="F51" s="1"/>
      <c r="G51" s="27">
        <v>5000</v>
      </c>
      <c r="H51" s="26">
        <v>0.137958</v>
      </c>
      <c r="I51" s="2"/>
    </row>
    <row r="52" spans="2:9" ht="12.75">
      <c r="B52" s="1">
        <v>40</v>
      </c>
      <c r="C52" s="21">
        <f t="shared" si="1"/>
        <v>12870.812808194423</v>
      </c>
      <c r="D52" s="1">
        <f t="shared" si="0"/>
        <v>19.271251269803198</v>
      </c>
      <c r="E52" s="1"/>
      <c r="F52" s="1"/>
      <c r="G52" s="27">
        <v>5200</v>
      </c>
      <c r="H52" s="26">
        <v>0.135104</v>
      </c>
      <c r="I52" s="2"/>
    </row>
    <row r="53" spans="2:9" ht="12.75">
      <c r="B53" s="1">
        <v>41</v>
      </c>
      <c r="C53" s="21">
        <f t="shared" si="1"/>
        <v>13621.82160900648</v>
      </c>
      <c r="D53" s="1">
        <f t="shared" si="0"/>
        <v>17.33491541938587</v>
      </c>
      <c r="E53" s="1"/>
      <c r="F53" s="1"/>
      <c r="G53" s="27">
        <v>5800</v>
      </c>
      <c r="H53" s="26">
        <v>0.127535</v>
      </c>
      <c r="I53" s="2"/>
    </row>
    <row r="54" spans="2:9" ht="12.75">
      <c r="B54" s="1">
        <v>42</v>
      </c>
      <c r="C54" s="21">
        <f t="shared" si="1"/>
        <v>14413.604894671216</v>
      </c>
      <c r="D54" s="1">
        <f t="shared" si="0"/>
        <v>15.589843303324429</v>
      </c>
      <c r="E54" s="1"/>
      <c r="F54" s="1"/>
      <c r="G54" s="28">
        <v>6000</v>
      </c>
      <c r="H54" s="26">
        <v>0.125292</v>
      </c>
      <c r="I54" s="2"/>
    </row>
    <row r="55" spans="2:9" ht="12.75">
      <c r="B55" s="1">
        <v>43</v>
      </c>
      <c r="C55" s="21">
        <f t="shared" si="1"/>
        <v>15248.298110775617</v>
      </c>
      <c r="D55" s="1">
        <f t="shared" si="0"/>
        <v>14.017582136181735</v>
      </c>
      <c r="E55" s="1"/>
      <c r="F55" s="1"/>
      <c r="G55" s="2"/>
      <c r="H55" s="2"/>
      <c r="I55" s="2"/>
    </row>
    <row r="56" spans="2:9" ht="12.75">
      <c r="B56" s="1">
        <v>44</v>
      </c>
      <c r="C56" s="21">
        <f t="shared" si="1"/>
        <v>16128.146376826367</v>
      </c>
      <c r="D56" s="1">
        <f t="shared" si="0"/>
        <v>12.601399797221534</v>
      </c>
      <c r="E56" s="1"/>
      <c r="F56" s="1"/>
      <c r="G56" s="2"/>
      <c r="H56" s="2"/>
      <c r="I56" s="2"/>
    </row>
    <row r="57" spans="2:9" ht="12.75">
      <c r="B57" s="1">
        <v>45</v>
      </c>
      <c r="C57" s="21">
        <f t="shared" si="1"/>
        <v>17055.51005699501</v>
      </c>
      <c r="D57" s="1">
        <f t="shared" si="0"/>
        <v>11.326132666077823</v>
      </c>
      <c r="E57" s="1"/>
      <c r="F57" s="1"/>
      <c r="G57" s="2"/>
      <c r="H57" s="2"/>
      <c r="I57" s="2"/>
    </row>
    <row r="58" spans="2:9" ht="12.75">
      <c r="B58" s="1">
        <v>46</v>
      </c>
      <c r="C58" s="21">
        <f t="shared" si="1"/>
        <v>18032.87061201191</v>
      </c>
      <c r="D58" s="1">
        <f t="shared" si="0"/>
        <v>10.178045724558219</v>
      </c>
      <c r="E58" s="1"/>
      <c r="F58" s="1"/>
      <c r="G58" s="2"/>
      <c r="H58" s="2"/>
      <c r="I58" s="2"/>
    </row>
    <row r="59" spans="2:9" ht="12.75">
      <c r="B59" s="1">
        <v>47</v>
      </c>
      <c r="C59" s="21">
        <f t="shared" si="1"/>
        <v>19062.836746344663</v>
      </c>
      <c r="D59" s="1">
        <f t="shared" si="0"/>
        <v>9.144704116166414</v>
      </c>
      <c r="E59" s="1"/>
      <c r="F59" s="1"/>
      <c r="G59" s="2"/>
      <c r="H59" s="2"/>
      <c r="I59" s="2"/>
    </row>
    <row r="60" spans="2:9" ht="12.75">
      <c r="B60" s="1">
        <v>48</v>
      </c>
      <c r="C60" s="21">
        <f t="shared" si="1"/>
        <v>20148.150865506024</v>
      </c>
      <c r="D60" s="1">
        <f t="shared" si="0"/>
        <v>8.214855378223477</v>
      </c>
      <c r="E60" s="1"/>
      <c r="F60" s="1"/>
      <c r="G60" s="2"/>
      <c r="H60" s="2"/>
      <c r="I60" s="2"/>
    </row>
    <row r="61" spans="2:9" ht="12.75">
      <c r="B61" s="1">
        <v>49</v>
      </c>
      <c r="C61" s="21">
        <f t="shared" si="1"/>
        <v>21291.695859080766</v>
      </c>
      <c r="D61" s="1">
        <f t="shared" si="0"/>
        <v>7.378321590187443</v>
      </c>
      <c r="E61" s="1"/>
      <c r="F61" s="1"/>
      <c r="G61" s="2"/>
      <c r="H61" s="2"/>
      <c r="I61" s="2"/>
    </row>
    <row r="62" spans="2:9" ht="12.75">
      <c r="B62" s="1">
        <v>50</v>
      </c>
      <c r="C62" s="21">
        <f t="shared" si="1"/>
        <v>22496.502225843244</v>
      </c>
      <c r="D62" s="1">
        <f t="shared" si="0"/>
        <v>6.625900714345003</v>
      </c>
      <c r="E62" s="1"/>
      <c r="F62" s="1"/>
      <c r="G62" s="2"/>
      <c r="H62" s="2"/>
      <c r="I62" s="2"/>
    </row>
    <row r="63" spans="2:9" ht="12.75">
      <c r="B63" s="1">
        <v>51</v>
      </c>
      <c r="C63" s="21">
        <f t="shared" si="1"/>
        <v>23765.755558158093</v>
      </c>
      <c r="D63" s="1">
        <f t="shared" si="0"/>
        <v>5.949276440197414</v>
      </c>
      <c r="E63" s="1"/>
      <c r="F63" s="1"/>
      <c r="G63" s="2"/>
      <c r="H63" s="2"/>
      <c r="I63" s="2"/>
    </row>
    <row r="64" spans="2:9" ht="12.75">
      <c r="B64" s="1">
        <v>52</v>
      </c>
      <c r="C64" s="21">
        <f t="shared" si="1"/>
        <v>25102.80440371936</v>
      </c>
      <c r="D64" s="1">
        <f t="shared" si="0"/>
        <v>5.340935880551807</v>
      </c>
      <c r="E64" s="1"/>
      <c r="F64" s="1"/>
      <c r="G64" s="2"/>
      <c r="H64" s="2"/>
      <c r="I64" s="2"/>
    </row>
    <row r="65" spans="2:9" ht="12.75">
      <c r="B65" s="1">
        <v>53</v>
      </c>
      <c r="C65" s="21">
        <f t="shared" si="1"/>
        <v>26511.168523588298</v>
      </c>
      <c r="D65" s="1">
        <f t="shared" si="0"/>
        <v>4.794094504729392</v>
      </c>
      <c r="E65" s="1"/>
      <c r="F65" s="1"/>
      <c r="G65" s="2"/>
      <c r="H65" s="2"/>
      <c r="I65" s="2"/>
    </row>
    <row r="66" spans="2:9" ht="12.75">
      <c r="B66" s="1">
        <v>54</v>
      </c>
      <c r="C66" s="21">
        <f t="shared" si="1"/>
        <v>27994.54756644117</v>
      </c>
      <c r="D66" s="1">
        <f t="shared" si="0"/>
        <v>4.302627731757452</v>
      </c>
      <c r="E66" s="1"/>
      <c r="F66" s="1"/>
      <c r="G66" s="2"/>
      <c r="H66" s="2"/>
      <c r="I66" s="2"/>
    </row>
    <row r="67" spans="2:9" ht="12.75">
      <c r="B67" s="1">
        <v>55</v>
      </c>
      <c r="C67" s="21">
        <f t="shared" si="1"/>
        <v>29556.830179936886</v>
      </c>
      <c r="D67" s="1">
        <f t="shared" si="0"/>
        <v>3.861008643408225</v>
      </c>
      <c r="E67" s="1"/>
      <c r="F67" s="1"/>
      <c r="G67" s="2"/>
      <c r="H67" s="2"/>
      <c r="I67" s="2"/>
    </row>
    <row r="68" spans="2:9" ht="12.75">
      <c r="B68" s="1">
        <v>56</v>
      </c>
      <c r="C68" s="21">
        <f t="shared" si="1"/>
        <v>31202.1035811626</v>
      </c>
      <c r="D68" s="1">
        <f t="shared" si="0"/>
        <v>3.464251313089446</v>
      </c>
      <c r="E68" s="1"/>
      <c r="F68" s="1"/>
      <c r="G68" s="2"/>
      <c r="H68" s="2"/>
      <c r="I68" s="2"/>
    </row>
    <row r="69" spans="2:9" ht="12.75">
      <c r="B69" s="1">
        <v>57</v>
      </c>
      <c r="C69" s="21">
        <f t="shared" si="1"/>
        <v>32934.663609216455</v>
      </c>
      <c r="D69" s="1">
        <f t="shared" si="0"/>
        <v>3.1078592815812036</v>
      </c>
      <c r="E69" s="1"/>
      <c r="F69" s="1"/>
      <c r="G69" s="2"/>
      <c r="H69" s="2"/>
      <c r="I69" s="2"/>
    </row>
    <row r="70" spans="2:9" ht="12.75">
      <c r="B70" s="1">
        <v>58</v>
      </c>
      <c r="C70" s="21">
        <f t="shared" si="1"/>
        <v>34759.025284142896</v>
      </c>
      <c r="D70" s="1">
        <f t="shared" si="0"/>
        <v>2.787778744234719</v>
      </c>
      <c r="E70" s="1"/>
      <c r="F70" s="1"/>
      <c r="G70" s="2"/>
      <c r="H70" s="2"/>
      <c r="I70" s="2"/>
    </row>
    <row r="71" spans="2:9" ht="12.75">
      <c r="B71" s="1">
        <v>59</v>
      </c>
      <c r="C71" s="21">
        <f t="shared" si="1"/>
        <v>36679.93389764961</v>
      </c>
      <c r="D71" s="1">
        <f t="shared" si="0"/>
        <v>2.5003560463497805</v>
      </c>
      <c r="E71" s="1"/>
      <c r="F71" s="1"/>
      <c r="G71" s="2"/>
      <c r="H71" s="2"/>
      <c r="I71" s="2"/>
    </row>
    <row r="72" spans="2:9" ht="12.75">
      <c r="B72" s="1">
        <v>60</v>
      </c>
      <c r="C72" s="21">
        <f t="shared" si="1"/>
        <v>38702.37666231066</v>
      </c>
      <c r="D72" s="1">
        <f t="shared" si="0"/>
        <v>2.2422991139309802</v>
      </c>
      <c r="E72" s="1"/>
      <c r="F72" s="1"/>
      <c r="G72" s="2"/>
      <c r="H72" s="2"/>
      <c r="I72" s="2"/>
    </row>
    <row r="73" spans="2:9" ht="12.75">
      <c r="B73" s="1"/>
      <c r="C73" s="1"/>
      <c r="D73" s="1"/>
      <c r="E73" s="1"/>
      <c r="F73" s="1"/>
      <c r="G73" s="2"/>
      <c r="H73" s="2"/>
      <c r="I73" s="2"/>
    </row>
    <row r="74" spans="2:9" ht="12.75">
      <c r="B74" s="1"/>
      <c r="C74" s="2"/>
      <c r="D74" s="2"/>
      <c r="E74" s="1"/>
      <c r="F74" s="1"/>
      <c r="G74" s="2"/>
      <c r="H74" s="2"/>
      <c r="I74" s="2"/>
    </row>
    <row r="75" spans="2:9" ht="12.75">
      <c r="B75" s="1"/>
      <c r="C75" s="1"/>
      <c r="D75" s="1"/>
      <c r="E75" s="1"/>
      <c r="F75" s="1"/>
      <c r="G75" s="2"/>
      <c r="H75" s="2"/>
      <c r="I75" s="2"/>
    </row>
  </sheetData>
  <printOptions/>
  <pageMargins left="0.75" right="0.75" top="1" bottom="1" header="0" footer="0"/>
  <pageSetup horizontalDpi="300" verticalDpi="300" orientation="portrait" scale="65" r:id="rId2"/>
  <drawing r:id="rId1"/>
</worksheet>
</file>

<file path=xl/worksheets/sheet4.xml><?xml version="1.0" encoding="utf-8"?>
<worksheet xmlns="http://schemas.openxmlformats.org/spreadsheetml/2006/main" xmlns:r="http://schemas.openxmlformats.org/officeDocument/2006/relationships">
  <dimension ref="A1:J93"/>
  <sheetViews>
    <sheetView workbookViewId="0" topLeftCell="B1">
      <selection activeCell="I7" sqref="I7"/>
    </sheetView>
  </sheetViews>
  <sheetFormatPr defaultColWidth="11.421875" defaultRowHeight="12.75"/>
  <cols>
    <col min="6" max="6" width="13.00390625" style="0" customWidth="1"/>
    <col min="8" max="8" width="13.28125" style="0" customWidth="1"/>
  </cols>
  <sheetData>
    <row r="1" spans="1:10" ht="12.75">
      <c r="A1" t="s">
        <v>0</v>
      </c>
      <c r="B1" s="2"/>
      <c r="C1" s="11" t="s">
        <v>80</v>
      </c>
      <c r="D1" s="31"/>
      <c r="E1" s="31"/>
      <c r="F1" s="31"/>
      <c r="G1" s="2"/>
      <c r="H1" s="2"/>
      <c r="I1" s="2"/>
      <c r="J1" s="2"/>
    </row>
    <row r="2" spans="2:10" ht="12.75">
      <c r="B2" s="2"/>
      <c r="C2" s="31"/>
      <c r="D2" s="31"/>
      <c r="E2" s="31"/>
      <c r="F2" s="31"/>
      <c r="G2" s="2"/>
      <c r="H2" s="2"/>
      <c r="I2" s="2"/>
      <c r="J2" s="2"/>
    </row>
    <row r="3" spans="2:10" ht="12.75">
      <c r="B3" s="2"/>
      <c r="C3" s="2"/>
      <c r="D3" s="2"/>
      <c r="E3" s="2"/>
      <c r="F3" s="2"/>
      <c r="G3" s="2"/>
      <c r="H3" s="2"/>
      <c r="I3" s="2"/>
      <c r="J3" s="2"/>
    </row>
    <row r="4" spans="2:10" ht="12.75">
      <c r="B4" s="2"/>
      <c r="C4" s="2"/>
      <c r="D4" s="2"/>
      <c r="E4" s="2"/>
      <c r="F4" s="2"/>
      <c r="G4" s="2"/>
      <c r="H4" s="2"/>
      <c r="I4" s="2"/>
      <c r="J4" s="2"/>
    </row>
    <row r="5" spans="2:10" ht="12.75">
      <c r="B5" s="2"/>
      <c r="C5" s="2"/>
      <c r="D5" s="2"/>
      <c r="E5" s="2"/>
      <c r="F5" s="2"/>
      <c r="G5" s="2"/>
      <c r="H5" s="2"/>
      <c r="I5" s="2"/>
      <c r="J5" s="2"/>
    </row>
    <row r="6" spans="2:10" ht="12.75">
      <c r="B6" s="2"/>
      <c r="C6" s="2"/>
      <c r="D6" s="2"/>
      <c r="E6" s="2"/>
      <c r="F6" s="2"/>
      <c r="G6" s="2"/>
      <c r="H6" s="2"/>
      <c r="I6" s="2"/>
      <c r="J6" s="2"/>
    </row>
    <row r="7" spans="2:10" ht="12.75">
      <c r="B7" s="2"/>
      <c r="C7" s="2"/>
      <c r="D7" s="2"/>
      <c r="E7" s="2"/>
      <c r="F7" s="2"/>
      <c r="G7" s="2"/>
      <c r="H7" s="2"/>
      <c r="I7" s="2"/>
      <c r="J7" s="2"/>
    </row>
    <row r="8" spans="2:10" ht="12.75">
      <c r="B8" s="2"/>
      <c r="C8" s="2"/>
      <c r="D8" s="2"/>
      <c r="E8" s="2"/>
      <c r="F8" s="2"/>
      <c r="G8" s="2"/>
      <c r="H8" s="2"/>
      <c r="I8" s="2"/>
      <c r="J8" s="2"/>
    </row>
    <row r="9" spans="2:10" ht="12.75">
      <c r="B9" s="1"/>
      <c r="C9" s="1"/>
      <c r="D9" s="1"/>
      <c r="E9" s="1"/>
      <c r="F9" s="2"/>
      <c r="G9" s="1"/>
      <c r="H9" s="2"/>
      <c r="I9" s="2"/>
      <c r="J9" s="2"/>
    </row>
    <row r="10" spans="2:10" ht="12.75">
      <c r="B10" s="1"/>
      <c r="C10" s="1"/>
      <c r="D10" s="2"/>
      <c r="E10" s="2"/>
      <c r="F10" s="2"/>
      <c r="G10" s="1"/>
      <c r="H10" s="2"/>
      <c r="I10" s="2"/>
      <c r="J10" s="2"/>
    </row>
    <row r="11" spans="2:10" ht="12.75">
      <c r="B11" s="1"/>
      <c r="C11" s="1"/>
      <c r="D11" s="1"/>
      <c r="E11" s="1"/>
      <c r="F11" s="2"/>
      <c r="G11" s="1"/>
      <c r="H11" s="2"/>
      <c r="I11" s="2"/>
      <c r="J11" s="2"/>
    </row>
    <row r="12" spans="1:10" ht="12.75">
      <c r="A12" s="11" t="s">
        <v>0</v>
      </c>
      <c r="B12" s="5" t="s">
        <v>0</v>
      </c>
      <c r="C12" s="6"/>
      <c r="D12" s="1"/>
      <c r="E12" s="7"/>
      <c r="F12" s="2"/>
      <c r="G12" s="8"/>
      <c r="H12" s="2"/>
      <c r="I12" s="2"/>
      <c r="J12" s="2"/>
    </row>
    <row r="13" spans="1:10" ht="12.75">
      <c r="A13" s="11"/>
      <c r="B13" s="5"/>
      <c r="C13" s="6" t="s">
        <v>21</v>
      </c>
      <c r="D13" s="17">
        <f>PMT(H26,60,,H23)</f>
        <v>-458.6496489417096</v>
      </c>
      <c r="E13" s="7"/>
      <c r="F13" s="2"/>
      <c r="G13" s="8"/>
      <c r="H13" s="2"/>
      <c r="I13" s="2"/>
      <c r="J13" s="2"/>
    </row>
    <row r="14" spans="1:10" ht="12.75">
      <c r="A14" s="11"/>
      <c r="B14" s="5"/>
      <c r="C14" s="6"/>
      <c r="D14" s="1"/>
      <c r="E14" s="7"/>
      <c r="F14" s="2"/>
      <c r="G14" s="8"/>
      <c r="H14" s="2"/>
      <c r="I14" s="2"/>
      <c r="J14" s="2"/>
    </row>
    <row r="15" spans="1:10" ht="12.75">
      <c r="A15" s="2"/>
      <c r="B15" s="2"/>
      <c r="C15" s="2"/>
      <c r="D15" s="2"/>
      <c r="E15" s="7"/>
      <c r="F15" s="2"/>
      <c r="G15" s="2"/>
      <c r="H15" s="2"/>
      <c r="I15" s="2"/>
      <c r="J15" s="2"/>
    </row>
    <row r="16" spans="2:10" ht="12.75">
      <c r="B16" s="2"/>
      <c r="C16" s="9" t="s">
        <v>67</v>
      </c>
      <c r="D16" s="9"/>
      <c r="E16" s="9"/>
      <c r="F16" s="2"/>
      <c r="G16" s="2"/>
      <c r="H16" s="2"/>
      <c r="I16" s="2"/>
      <c r="J16" s="2"/>
    </row>
    <row r="17" spans="2:10" ht="12.75">
      <c r="B17" s="2"/>
      <c r="C17" s="2"/>
      <c r="D17" s="2"/>
      <c r="E17" s="2"/>
      <c r="F17" s="2"/>
      <c r="G17" s="2"/>
      <c r="H17" s="2"/>
      <c r="I17" s="2"/>
      <c r="J17" s="2"/>
    </row>
    <row r="18" spans="2:10" ht="12.75">
      <c r="B18" s="1" t="s">
        <v>53</v>
      </c>
      <c r="C18" s="1" t="s">
        <v>54</v>
      </c>
      <c r="D18" s="1" t="s">
        <v>55</v>
      </c>
      <c r="E18" s="17" t="s">
        <v>56</v>
      </c>
      <c r="F18" s="1" t="s">
        <v>57</v>
      </c>
      <c r="G18" s="1"/>
      <c r="H18" s="2"/>
      <c r="I18" s="2"/>
      <c r="J18" s="2"/>
    </row>
    <row r="19" spans="2:10" ht="12.75">
      <c r="B19" s="1" t="s">
        <v>58</v>
      </c>
      <c r="C19" s="1" t="s">
        <v>59</v>
      </c>
      <c r="D19" s="1" t="s">
        <v>60</v>
      </c>
      <c r="E19" s="1" t="s">
        <v>61</v>
      </c>
      <c r="F19" s="1" t="s">
        <v>62</v>
      </c>
      <c r="G19" s="1"/>
      <c r="H19" s="2"/>
      <c r="I19" s="2"/>
      <c r="J19" s="2"/>
    </row>
    <row r="20" spans="2:10" ht="12.75">
      <c r="B20" s="1" t="s">
        <v>63</v>
      </c>
      <c r="C20" s="1"/>
      <c r="D20" s="1" t="s">
        <v>1</v>
      </c>
      <c r="E20" s="1" t="s">
        <v>64</v>
      </c>
      <c r="F20" s="1" t="s">
        <v>64</v>
      </c>
      <c r="G20" s="1"/>
      <c r="H20" s="2"/>
      <c r="I20" s="2"/>
      <c r="J20" s="2"/>
    </row>
    <row r="21" spans="2:10" ht="12.75">
      <c r="B21" s="2"/>
      <c r="C21" s="2"/>
      <c r="D21" s="2"/>
      <c r="E21" s="2"/>
      <c r="F21" s="2"/>
      <c r="G21" s="2"/>
      <c r="H21" s="1" t="s">
        <v>65</v>
      </c>
      <c r="I21" s="2"/>
      <c r="J21" s="2"/>
    </row>
    <row r="22" spans="2:10" ht="12.75">
      <c r="B22" s="1">
        <v>1</v>
      </c>
      <c r="C22" s="14">
        <f>$H$29</f>
        <v>458.6496489417096</v>
      </c>
      <c r="D22" s="14">
        <f>F21*$H$26</f>
        <v>0</v>
      </c>
      <c r="E22" s="14">
        <f>C22+D22</f>
        <v>458.6496489417096</v>
      </c>
      <c r="F22" s="14">
        <f>F21+E22</f>
        <v>458.6496489417096</v>
      </c>
      <c r="G22" s="2"/>
      <c r="H22" s="1" t="s">
        <v>64</v>
      </c>
      <c r="I22" s="2"/>
      <c r="J22" s="2"/>
    </row>
    <row r="23" spans="2:10" ht="12.75">
      <c r="B23" s="1">
        <v>2</v>
      </c>
      <c r="C23" s="14">
        <f aca="true" t="shared" si="0" ref="C23:C81">$H$29</f>
        <v>458.6496489417096</v>
      </c>
      <c r="D23" s="14">
        <f aca="true" t="shared" si="1" ref="D23:D81">F22*$H$26</f>
        <v>2.293248244708548</v>
      </c>
      <c r="E23" s="14">
        <f aca="true" t="shared" si="2" ref="E23:E81">C23+D23</f>
        <v>460.9428971864181</v>
      </c>
      <c r="F23" s="14">
        <f aca="true" t="shared" si="3" ref="F23:F81">F22+E23</f>
        <v>919.5925461281277</v>
      </c>
      <c r="G23" s="2"/>
      <c r="H23" s="32">
        <v>32000</v>
      </c>
      <c r="I23" s="2"/>
      <c r="J23" s="2"/>
    </row>
    <row r="24" spans="2:10" ht="12.75">
      <c r="B24" s="1">
        <v>3</v>
      </c>
      <c r="C24" s="14">
        <f t="shared" si="0"/>
        <v>458.6496489417096</v>
      </c>
      <c r="D24" s="14">
        <f t="shared" si="1"/>
        <v>4.5979627306406385</v>
      </c>
      <c r="E24" s="14">
        <f t="shared" si="2"/>
        <v>463.2476116723502</v>
      </c>
      <c r="F24" s="14">
        <f t="shared" si="3"/>
        <v>1382.8401578004778</v>
      </c>
      <c r="G24" s="2"/>
      <c r="H24" s="2"/>
      <c r="I24" s="2"/>
      <c r="J24" s="2"/>
    </row>
    <row r="25" spans="2:10" ht="12.75">
      <c r="B25" s="1">
        <v>4</v>
      </c>
      <c r="C25" s="14">
        <f t="shared" si="0"/>
        <v>458.6496489417096</v>
      </c>
      <c r="D25" s="14">
        <f t="shared" si="1"/>
        <v>6.914200789002389</v>
      </c>
      <c r="E25" s="14">
        <f t="shared" si="2"/>
        <v>465.563849730712</v>
      </c>
      <c r="F25" s="14">
        <f t="shared" si="3"/>
        <v>1848.4040075311898</v>
      </c>
      <c r="G25" s="2"/>
      <c r="H25" s="2" t="s">
        <v>66</v>
      </c>
      <c r="I25" s="2"/>
      <c r="J25" s="2"/>
    </row>
    <row r="26" spans="2:10" ht="12.75">
      <c r="B26" s="1">
        <v>5</v>
      </c>
      <c r="C26" s="14">
        <f t="shared" si="0"/>
        <v>458.6496489417096</v>
      </c>
      <c r="D26" s="14">
        <f t="shared" si="1"/>
        <v>9.24202003765595</v>
      </c>
      <c r="E26" s="14">
        <f t="shared" si="2"/>
        <v>467.89166897936553</v>
      </c>
      <c r="F26" s="14">
        <f t="shared" si="3"/>
        <v>2316.2956765105555</v>
      </c>
      <c r="G26" s="2"/>
      <c r="H26" s="33">
        <v>0.005</v>
      </c>
      <c r="I26" s="2"/>
      <c r="J26" s="2"/>
    </row>
    <row r="27" spans="2:10" ht="12.75">
      <c r="B27" s="1">
        <v>6</v>
      </c>
      <c r="C27" s="14">
        <f t="shared" si="0"/>
        <v>458.6496489417096</v>
      </c>
      <c r="D27" s="14">
        <f t="shared" si="1"/>
        <v>11.581478382552778</v>
      </c>
      <c r="E27" s="14">
        <f t="shared" si="2"/>
        <v>470.2311273242624</v>
      </c>
      <c r="F27" s="14">
        <f t="shared" si="3"/>
        <v>2786.5268038348177</v>
      </c>
      <c r="G27" s="2"/>
      <c r="H27" s="2"/>
      <c r="I27" s="1" t="s">
        <v>0</v>
      </c>
      <c r="J27" s="2"/>
    </row>
    <row r="28" spans="2:10" ht="12.75">
      <c r="B28" s="1">
        <v>7</v>
      </c>
      <c r="C28" s="14">
        <f t="shared" si="0"/>
        <v>458.6496489417096</v>
      </c>
      <c r="D28" s="14">
        <f t="shared" si="1"/>
        <v>13.932634019174088</v>
      </c>
      <c r="E28" s="14">
        <f t="shared" si="2"/>
        <v>472.5822829608837</v>
      </c>
      <c r="F28" s="14">
        <f t="shared" si="3"/>
        <v>3259.1090867957014</v>
      </c>
      <c r="G28" s="2"/>
      <c r="H28" s="1" t="s">
        <v>68</v>
      </c>
      <c r="I28" s="2"/>
      <c r="J28" s="2"/>
    </row>
    <row r="29" spans="2:10" ht="12.75">
      <c r="B29" s="1">
        <v>8</v>
      </c>
      <c r="C29" s="14">
        <f t="shared" si="0"/>
        <v>458.6496489417096</v>
      </c>
      <c r="D29" s="14">
        <f t="shared" si="1"/>
        <v>16.295545433978507</v>
      </c>
      <c r="E29" s="14">
        <f t="shared" si="2"/>
        <v>474.9451943756881</v>
      </c>
      <c r="F29" s="14">
        <f t="shared" si="3"/>
        <v>3734.0542811713894</v>
      </c>
      <c r="G29" s="2"/>
      <c r="H29" s="24">
        <f>D13*-1</f>
        <v>458.6496489417096</v>
      </c>
      <c r="I29" s="2"/>
      <c r="J29" s="2"/>
    </row>
    <row r="30" spans="2:10" ht="12.75">
      <c r="B30" s="1">
        <v>9</v>
      </c>
      <c r="C30" s="14">
        <f t="shared" si="0"/>
        <v>458.6496489417096</v>
      </c>
      <c r="D30" s="14">
        <f t="shared" si="1"/>
        <v>18.670271405856948</v>
      </c>
      <c r="E30" s="14">
        <f t="shared" si="2"/>
        <v>477.31992034756655</v>
      </c>
      <c r="F30" s="14">
        <f t="shared" si="3"/>
        <v>4211.374201518956</v>
      </c>
      <c r="G30" s="2"/>
      <c r="H30" s="2"/>
      <c r="I30" s="2"/>
      <c r="J30" s="2"/>
    </row>
    <row r="31" spans="2:10" ht="12.75">
      <c r="B31" s="1">
        <v>10</v>
      </c>
      <c r="C31" s="14">
        <f t="shared" si="0"/>
        <v>458.6496489417096</v>
      </c>
      <c r="D31" s="14">
        <f t="shared" si="1"/>
        <v>21.056871007594783</v>
      </c>
      <c r="E31" s="14">
        <f t="shared" si="2"/>
        <v>479.7065199493044</v>
      </c>
      <c r="F31" s="14">
        <f t="shared" si="3"/>
        <v>4691.080721468261</v>
      </c>
      <c r="G31" s="2"/>
      <c r="H31" s="1"/>
      <c r="I31" s="2"/>
      <c r="J31" s="2"/>
    </row>
    <row r="32" spans="2:10" ht="12.75">
      <c r="B32" s="1">
        <v>11</v>
      </c>
      <c r="C32" s="14">
        <f t="shared" si="0"/>
        <v>458.6496489417096</v>
      </c>
      <c r="D32" s="14">
        <f t="shared" si="1"/>
        <v>23.455403607341307</v>
      </c>
      <c r="E32" s="14">
        <f t="shared" si="2"/>
        <v>482.10505254905087</v>
      </c>
      <c r="F32" s="14">
        <f t="shared" si="3"/>
        <v>5173.185774017312</v>
      </c>
      <c r="G32" s="2"/>
      <c r="H32" s="1" t="s">
        <v>69</v>
      </c>
      <c r="I32" s="1" t="s">
        <v>71</v>
      </c>
      <c r="J32" s="2"/>
    </row>
    <row r="33" spans="2:10" ht="12.75">
      <c r="B33" s="1">
        <v>12</v>
      </c>
      <c r="C33" s="14">
        <f t="shared" si="0"/>
        <v>458.6496489417096</v>
      </c>
      <c r="D33" s="14">
        <f t="shared" si="1"/>
        <v>25.86592887008656</v>
      </c>
      <c r="E33" s="14">
        <f t="shared" si="2"/>
        <v>484.51557781179616</v>
      </c>
      <c r="F33" s="14">
        <f t="shared" si="3"/>
        <v>5657.701351829108</v>
      </c>
      <c r="G33" s="2"/>
      <c r="H33" s="1" t="s">
        <v>70</v>
      </c>
      <c r="I33" s="1"/>
      <c r="J33" s="2"/>
    </row>
    <row r="34" spans="2:10" ht="12.75">
      <c r="B34" s="1">
        <v>13</v>
      </c>
      <c r="C34" s="14">
        <f t="shared" si="0"/>
        <v>458.6496489417096</v>
      </c>
      <c r="D34" s="14">
        <f t="shared" si="1"/>
        <v>28.28850675914554</v>
      </c>
      <c r="E34" s="14">
        <f t="shared" si="2"/>
        <v>486.93815570085513</v>
      </c>
      <c r="F34" s="14">
        <f t="shared" si="3"/>
        <v>6144.639507529963</v>
      </c>
      <c r="G34" s="2"/>
      <c r="H34" s="1">
        <v>18000</v>
      </c>
      <c r="I34" s="1">
        <v>86.55</v>
      </c>
      <c r="J34" s="2"/>
    </row>
    <row r="35" spans="2:10" ht="12.75">
      <c r="B35" s="1">
        <v>14</v>
      </c>
      <c r="C35" s="14">
        <f t="shared" si="0"/>
        <v>458.6496489417096</v>
      </c>
      <c r="D35" s="14">
        <f t="shared" si="1"/>
        <v>30.723197537649817</v>
      </c>
      <c r="E35" s="14">
        <f t="shared" si="2"/>
        <v>489.3728464793594</v>
      </c>
      <c r="F35" s="14">
        <f t="shared" si="3"/>
        <v>6634.012354009323</v>
      </c>
      <c r="G35" s="2"/>
      <c r="H35" s="1">
        <v>20000</v>
      </c>
      <c r="I35" s="1">
        <v>96.16</v>
      </c>
      <c r="J35" s="2"/>
    </row>
    <row r="36" spans="2:10" ht="12.75">
      <c r="B36" s="1">
        <v>15</v>
      </c>
      <c r="C36" s="14">
        <f t="shared" si="0"/>
        <v>458.6496489417096</v>
      </c>
      <c r="D36" s="14">
        <f t="shared" si="1"/>
        <v>33.170061770046615</v>
      </c>
      <c r="E36" s="14">
        <f t="shared" si="2"/>
        <v>491.8197107117562</v>
      </c>
      <c r="F36" s="14">
        <f t="shared" si="3"/>
        <v>7125.8320647210785</v>
      </c>
      <c r="G36" s="2"/>
      <c r="H36" s="1">
        <v>21000</v>
      </c>
      <c r="I36" s="1">
        <v>100.97</v>
      </c>
      <c r="J36" s="2"/>
    </row>
    <row r="37" spans="2:10" ht="12.75">
      <c r="B37" s="1">
        <v>16</v>
      </c>
      <c r="C37" s="14">
        <f t="shared" si="0"/>
        <v>458.6496489417096</v>
      </c>
      <c r="D37" s="14">
        <f t="shared" si="1"/>
        <v>35.62916032360539</v>
      </c>
      <c r="E37" s="14">
        <f t="shared" si="2"/>
        <v>494.278809265315</v>
      </c>
      <c r="F37" s="14">
        <f t="shared" si="3"/>
        <v>7620.110873986394</v>
      </c>
      <c r="G37" s="2"/>
      <c r="H37" s="1">
        <v>22000</v>
      </c>
      <c r="I37" s="1">
        <v>105.78</v>
      </c>
      <c r="J37" s="2"/>
    </row>
    <row r="38" spans="2:10" ht="12.75">
      <c r="B38" s="1">
        <v>17</v>
      </c>
      <c r="C38" s="14">
        <f t="shared" si="0"/>
        <v>458.6496489417096</v>
      </c>
      <c r="D38" s="14">
        <f t="shared" si="1"/>
        <v>38.10055436993197</v>
      </c>
      <c r="E38" s="14">
        <f t="shared" si="2"/>
        <v>496.75020331164154</v>
      </c>
      <c r="F38" s="14">
        <f t="shared" si="3"/>
        <v>8116.8610772980355</v>
      </c>
      <c r="G38" s="2"/>
      <c r="H38" s="1">
        <v>24000</v>
      </c>
      <c r="I38" s="1">
        <v>115.39</v>
      </c>
      <c r="J38" s="2"/>
    </row>
    <row r="39" spans="2:10" ht="12.75">
      <c r="B39" s="1">
        <v>18</v>
      </c>
      <c r="C39" s="14">
        <f t="shared" si="0"/>
        <v>458.6496489417096</v>
      </c>
      <c r="D39" s="14">
        <f t="shared" si="1"/>
        <v>40.58430538649018</v>
      </c>
      <c r="E39" s="14">
        <f t="shared" si="2"/>
        <v>499.2339543281998</v>
      </c>
      <c r="F39" s="14">
        <f t="shared" si="3"/>
        <v>8616.095031626235</v>
      </c>
      <c r="G39" s="2"/>
      <c r="H39" s="1">
        <v>24500</v>
      </c>
      <c r="I39" s="1">
        <v>117.8</v>
      </c>
      <c r="J39" s="2"/>
    </row>
    <row r="40" spans="2:10" ht="12.75">
      <c r="B40" s="1">
        <v>19</v>
      </c>
      <c r="C40" s="14">
        <f t="shared" si="0"/>
        <v>458.6496489417096</v>
      </c>
      <c r="D40" s="14">
        <f t="shared" si="1"/>
        <v>43.08047515813118</v>
      </c>
      <c r="E40" s="14">
        <f t="shared" si="2"/>
        <v>501.73012409984074</v>
      </c>
      <c r="F40" s="14">
        <f t="shared" si="3"/>
        <v>9117.825155726076</v>
      </c>
      <c r="G40" s="2"/>
      <c r="H40" s="1">
        <v>25000</v>
      </c>
      <c r="I40" s="1">
        <v>120.2</v>
      </c>
      <c r="J40" s="2"/>
    </row>
    <row r="41" spans="2:10" ht="12.75">
      <c r="B41" s="1">
        <v>20</v>
      </c>
      <c r="C41" s="14">
        <f t="shared" si="0"/>
        <v>458.6496489417096</v>
      </c>
      <c r="D41" s="14">
        <f t="shared" si="1"/>
        <v>45.589125778630375</v>
      </c>
      <c r="E41" s="14">
        <f t="shared" si="2"/>
        <v>504.23877472033996</v>
      </c>
      <c r="F41" s="14">
        <f t="shared" si="3"/>
        <v>9622.063930446415</v>
      </c>
      <c r="G41" s="2"/>
      <c r="H41" s="1">
        <v>25500</v>
      </c>
      <c r="I41" s="1">
        <v>122.61</v>
      </c>
      <c r="J41" s="2"/>
    </row>
    <row r="42" spans="2:10" ht="12.75">
      <c r="B42" s="1">
        <v>21</v>
      </c>
      <c r="C42" s="14">
        <f t="shared" si="0"/>
        <v>458.6496489417096</v>
      </c>
      <c r="D42" s="14">
        <f t="shared" si="1"/>
        <v>48.11031965223208</v>
      </c>
      <c r="E42" s="14">
        <f t="shared" si="2"/>
        <v>506.75996859394166</v>
      </c>
      <c r="F42" s="14">
        <f t="shared" si="3"/>
        <v>10128.823899040357</v>
      </c>
      <c r="G42" s="2"/>
      <c r="H42" s="1">
        <v>26000</v>
      </c>
      <c r="I42" s="1">
        <v>125.01</v>
      </c>
      <c r="J42" s="2"/>
    </row>
    <row r="43" spans="2:10" ht="12.75">
      <c r="B43" s="1">
        <v>22</v>
      </c>
      <c r="C43" s="14">
        <f t="shared" si="0"/>
        <v>458.6496489417096</v>
      </c>
      <c r="D43" s="14">
        <f t="shared" si="1"/>
        <v>50.644119495201785</v>
      </c>
      <c r="E43" s="14">
        <f t="shared" si="2"/>
        <v>509.29376843691136</v>
      </c>
      <c r="F43" s="14">
        <f t="shared" si="3"/>
        <v>10638.117667477269</v>
      </c>
      <c r="G43" s="2"/>
      <c r="H43" s="1">
        <v>26500</v>
      </c>
      <c r="I43" s="1">
        <v>127.41</v>
      </c>
      <c r="J43" s="2"/>
    </row>
    <row r="44" spans="2:10" ht="12.75">
      <c r="B44" s="1">
        <v>23</v>
      </c>
      <c r="C44" s="14">
        <f t="shared" si="0"/>
        <v>458.6496489417096</v>
      </c>
      <c r="D44" s="14">
        <f t="shared" si="1"/>
        <v>53.190588337386345</v>
      </c>
      <c r="E44" s="14">
        <f t="shared" si="2"/>
        <v>511.84023727909596</v>
      </c>
      <c r="F44" s="14">
        <f t="shared" si="3"/>
        <v>11149.957904756364</v>
      </c>
      <c r="G44" s="2"/>
      <c r="H44" s="1">
        <v>28000</v>
      </c>
      <c r="I44" s="1">
        <v>134.63</v>
      </c>
      <c r="J44" s="2"/>
    </row>
    <row r="45" spans="2:10" ht="12.75">
      <c r="B45" s="1">
        <v>24</v>
      </c>
      <c r="C45" s="14">
        <f t="shared" si="0"/>
        <v>458.6496489417096</v>
      </c>
      <c r="D45" s="14">
        <f t="shared" si="1"/>
        <v>55.74978952378182</v>
      </c>
      <c r="E45" s="14">
        <f t="shared" si="2"/>
        <v>514.3994384654914</v>
      </c>
      <c r="F45" s="14">
        <f t="shared" si="3"/>
        <v>11664.357343221855</v>
      </c>
      <c r="G45" s="2"/>
      <c r="H45" s="1">
        <v>29000</v>
      </c>
      <c r="I45" s="1">
        <v>139.44</v>
      </c>
      <c r="J45" s="2"/>
    </row>
    <row r="46" spans="2:10" ht="12.75">
      <c r="B46" s="1">
        <v>25</v>
      </c>
      <c r="C46" s="14">
        <f t="shared" si="0"/>
        <v>458.6496489417096</v>
      </c>
      <c r="D46" s="14">
        <f t="shared" si="1"/>
        <v>58.32178671610927</v>
      </c>
      <c r="E46" s="14">
        <f t="shared" si="2"/>
        <v>516.9714356578188</v>
      </c>
      <c r="F46" s="14">
        <f t="shared" si="3"/>
        <v>12181.328778879673</v>
      </c>
      <c r="G46" s="2"/>
      <c r="H46" s="1">
        <v>30000</v>
      </c>
      <c r="I46" s="1">
        <v>144.24</v>
      </c>
      <c r="J46" s="2"/>
    </row>
    <row r="47" spans="2:10" ht="12.75">
      <c r="B47" s="1">
        <v>26</v>
      </c>
      <c r="C47" s="14">
        <f t="shared" si="0"/>
        <v>458.6496489417096</v>
      </c>
      <c r="D47" s="14">
        <f t="shared" si="1"/>
        <v>60.90664389439837</v>
      </c>
      <c r="E47" s="14">
        <f t="shared" si="2"/>
        <v>519.556292836108</v>
      </c>
      <c r="F47" s="14">
        <f t="shared" si="3"/>
        <v>12700.885071715782</v>
      </c>
      <c r="G47" s="2"/>
      <c r="H47" s="1">
        <v>31000</v>
      </c>
      <c r="I47" s="1">
        <v>149.05</v>
      </c>
      <c r="J47" s="2"/>
    </row>
    <row r="48" spans="2:10" ht="12.75">
      <c r="B48" s="1">
        <v>27</v>
      </c>
      <c r="C48" s="14">
        <f t="shared" si="0"/>
        <v>458.6496489417096</v>
      </c>
      <c r="D48" s="14">
        <f t="shared" si="1"/>
        <v>63.504425358578914</v>
      </c>
      <c r="E48" s="14">
        <f t="shared" si="2"/>
        <v>522.1540743002885</v>
      </c>
      <c r="F48" s="14">
        <f t="shared" si="3"/>
        <v>13223.03914601607</v>
      </c>
      <c r="G48" s="2"/>
      <c r="H48" s="1">
        <v>31500</v>
      </c>
      <c r="I48" s="1">
        <v>151.46</v>
      </c>
      <c r="J48" s="2"/>
    </row>
    <row r="49" spans="2:10" ht="12.75">
      <c r="B49" s="1">
        <v>28</v>
      </c>
      <c r="C49" s="14">
        <f t="shared" si="0"/>
        <v>458.6496489417096</v>
      </c>
      <c r="D49" s="14">
        <f t="shared" si="1"/>
        <v>66.11519573008034</v>
      </c>
      <c r="E49" s="14">
        <f t="shared" si="2"/>
        <v>524.7648446717899</v>
      </c>
      <c r="F49" s="14">
        <f t="shared" si="3"/>
        <v>13747.80399068786</v>
      </c>
      <c r="G49" s="2"/>
      <c r="H49" s="1">
        <v>32000</v>
      </c>
      <c r="I49" s="1">
        <v>153.86</v>
      </c>
      <c r="J49" s="2"/>
    </row>
    <row r="50" spans="2:10" ht="12.75">
      <c r="B50" s="1">
        <v>29</v>
      </c>
      <c r="C50" s="14">
        <f t="shared" si="0"/>
        <v>458.6496489417096</v>
      </c>
      <c r="D50" s="14">
        <f t="shared" si="1"/>
        <v>68.7390199534393</v>
      </c>
      <c r="E50" s="14">
        <f t="shared" si="2"/>
        <v>527.3886688951488</v>
      </c>
      <c r="F50" s="14">
        <f t="shared" si="3"/>
        <v>14275.192659583008</v>
      </c>
      <c r="G50" s="2"/>
      <c r="H50" s="2"/>
      <c r="I50" s="2"/>
      <c r="J50" s="2"/>
    </row>
    <row r="51" spans="2:10" ht="12.75">
      <c r="B51" s="1">
        <v>30</v>
      </c>
      <c r="C51" s="14">
        <f t="shared" si="0"/>
        <v>458.6496489417096</v>
      </c>
      <c r="D51" s="14">
        <f t="shared" si="1"/>
        <v>71.37596329791505</v>
      </c>
      <c r="E51" s="14">
        <f t="shared" si="2"/>
        <v>530.0256122396246</v>
      </c>
      <c r="F51" s="14">
        <f t="shared" si="3"/>
        <v>14805.218271822632</v>
      </c>
      <c r="G51" s="2"/>
      <c r="H51" s="2"/>
      <c r="I51" s="2"/>
      <c r="J51" s="2"/>
    </row>
    <row r="52" spans="2:10" ht="12.75">
      <c r="B52" s="1">
        <v>31</v>
      </c>
      <c r="C52" s="14">
        <f t="shared" si="0"/>
        <v>458.6496489417096</v>
      </c>
      <c r="D52" s="14">
        <f t="shared" si="1"/>
        <v>74.02609135911317</v>
      </c>
      <c r="E52" s="14">
        <f t="shared" si="2"/>
        <v>532.6757403008228</v>
      </c>
      <c r="F52" s="14">
        <f t="shared" si="3"/>
        <v>15337.894012123455</v>
      </c>
      <c r="G52" s="2"/>
      <c r="H52" s="2"/>
      <c r="I52" s="2"/>
      <c r="J52" s="2"/>
    </row>
    <row r="53" spans="2:10" ht="12.75">
      <c r="B53" s="1">
        <v>32</v>
      </c>
      <c r="C53" s="14">
        <f t="shared" si="0"/>
        <v>458.6496489417096</v>
      </c>
      <c r="D53" s="14">
        <f t="shared" si="1"/>
        <v>76.68947006061728</v>
      </c>
      <c r="E53" s="14">
        <f t="shared" si="2"/>
        <v>535.3391190023269</v>
      </c>
      <c r="F53" s="14">
        <f t="shared" si="3"/>
        <v>15873.233131125782</v>
      </c>
      <c r="G53" s="2"/>
      <c r="H53" s="2"/>
      <c r="I53" s="2"/>
      <c r="J53" s="2"/>
    </row>
    <row r="54" spans="2:10" ht="12.75">
      <c r="B54" s="1">
        <v>33</v>
      </c>
      <c r="C54" s="14">
        <f t="shared" si="0"/>
        <v>458.6496489417096</v>
      </c>
      <c r="D54" s="14">
        <f t="shared" si="1"/>
        <v>79.36616565562892</v>
      </c>
      <c r="E54" s="14">
        <f t="shared" si="2"/>
        <v>538.0158145973385</v>
      </c>
      <c r="F54" s="14">
        <f t="shared" si="3"/>
        <v>16411.24894572312</v>
      </c>
      <c r="G54" s="2"/>
      <c r="H54" s="2"/>
      <c r="I54" s="2"/>
      <c r="J54" s="2"/>
    </row>
    <row r="55" spans="2:10" ht="12.75">
      <c r="B55" s="1">
        <v>34</v>
      </c>
      <c r="C55" s="14">
        <f t="shared" si="0"/>
        <v>458.6496489417096</v>
      </c>
      <c r="D55" s="14">
        <f t="shared" si="1"/>
        <v>82.05624472861561</v>
      </c>
      <c r="E55" s="14">
        <f t="shared" si="2"/>
        <v>540.7058936703252</v>
      </c>
      <c r="F55" s="14">
        <f t="shared" si="3"/>
        <v>16951.954839393446</v>
      </c>
      <c r="G55" s="2"/>
      <c r="H55" s="2"/>
      <c r="I55" s="2"/>
      <c r="J55" s="2"/>
    </row>
    <row r="56" spans="2:10" ht="12.75">
      <c r="B56" s="1">
        <v>35</v>
      </c>
      <c r="C56" s="14">
        <f t="shared" si="0"/>
        <v>458.6496489417096</v>
      </c>
      <c r="D56" s="14">
        <f t="shared" si="1"/>
        <v>84.75977419696723</v>
      </c>
      <c r="E56" s="14">
        <f t="shared" si="2"/>
        <v>543.4094231386769</v>
      </c>
      <c r="F56" s="14">
        <f t="shared" si="3"/>
        <v>17495.364262532123</v>
      </c>
      <c r="G56" s="2"/>
      <c r="H56" s="2"/>
      <c r="I56" s="2"/>
      <c r="J56" s="2"/>
    </row>
    <row r="57" spans="2:10" ht="12.75">
      <c r="B57" s="1">
        <v>36</v>
      </c>
      <c r="C57" s="14">
        <f t="shared" si="0"/>
        <v>458.6496489417096</v>
      </c>
      <c r="D57" s="14">
        <f t="shared" si="1"/>
        <v>87.47682131266062</v>
      </c>
      <c r="E57" s="14">
        <f t="shared" si="2"/>
        <v>546.1264702543702</v>
      </c>
      <c r="F57" s="14">
        <f t="shared" si="3"/>
        <v>18041.490732786493</v>
      </c>
      <c r="G57" s="2"/>
      <c r="H57" s="2"/>
      <c r="I57" s="2"/>
      <c r="J57" s="2"/>
    </row>
    <row r="58" spans="2:10" ht="12.75">
      <c r="B58" s="1">
        <v>37</v>
      </c>
      <c r="C58" s="14">
        <f t="shared" si="0"/>
        <v>458.6496489417096</v>
      </c>
      <c r="D58" s="14">
        <f t="shared" si="1"/>
        <v>90.20745366393247</v>
      </c>
      <c r="E58" s="14">
        <f t="shared" si="2"/>
        <v>548.857102605642</v>
      </c>
      <c r="F58" s="14">
        <f t="shared" si="3"/>
        <v>18590.347835392135</v>
      </c>
      <c r="G58" s="2"/>
      <c r="H58" s="2"/>
      <c r="I58" s="2"/>
      <c r="J58" s="2"/>
    </row>
    <row r="59" spans="2:10" ht="12.75">
      <c r="B59" s="1">
        <v>38</v>
      </c>
      <c r="C59" s="14">
        <f t="shared" si="0"/>
        <v>458.6496489417096</v>
      </c>
      <c r="D59" s="14">
        <f t="shared" si="1"/>
        <v>92.95173917696067</v>
      </c>
      <c r="E59" s="14">
        <f t="shared" si="2"/>
        <v>551.6013881186702</v>
      </c>
      <c r="F59" s="14">
        <f t="shared" si="3"/>
        <v>19141.949223510805</v>
      </c>
      <c r="G59" s="2"/>
      <c r="H59" s="2"/>
      <c r="I59" s="2"/>
      <c r="J59" s="2"/>
    </row>
    <row r="60" spans="2:10" ht="12.75">
      <c r="B60" s="1">
        <v>39</v>
      </c>
      <c r="C60" s="14">
        <f t="shared" si="0"/>
        <v>458.6496489417096</v>
      </c>
      <c r="D60" s="14">
        <f t="shared" si="1"/>
        <v>95.70974611755402</v>
      </c>
      <c r="E60" s="14">
        <f t="shared" si="2"/>
        <v>554.3593950592636</v>
      </c>
      <c r="F60" s="14">
        <f t="shared" si="3"/>
        <v>19696.308618570067</v>
      </c>
      <c r="G60" s="2"/>
      <c r="H60" s="2"/>
      <c r="I60" s="2"/>
      <c r="J60" s="2"/>
    </row>
    <row r="61" spans="2:10" ht="12.75">
      <c r="B61" s="1">
        <v>40</v>
      </c>
      <c r="C61" s="14">
        <f t="shared" si="0"/>
        <v>458.6496489417096</v>
      </c>
      <c r="D61" s="14">
        <f t="shared" si="1"/>
        <v>98.48154309285033</v>
      </c>
      <c r="E61" s="14">
        <f t="shared" si="2"/>
        <v>557.13119203456</v>
      </c>
      <c r="F61" s="14">
        <f t="shared" si="3"/>
        <v>20253.43981060463</v>
      </c>
      <c r="G61" s="2"/>
      <c r="H61" s="2"/>
      <c r="I61" s="2"/>
      <c r="J61" s="2"/>
    </row>
    <row r="62" spans="2:10" ht="12.75">
      <c r="B62" s="1">
        <v>41</v>
      </c>
      <c r="C62" s="14">
        <f t="shared" si="0"/>
        <v>458.6496489417096</v>
      </c>
      <c r="D62" s="14">
        <f t="shared" si="1"/>
        <v>101.26719905302315</v>
      </c>
      <c r="E62" s="14">
        <f t="shared" si="2"/>
        <v>559.9168479947327</v>
      </c>
      <c r="F62" s="14">
        <f t="shared" si="3"/>
        <v>20813.35665859936</v>
      </c>
      <c r="G62" s="2"/>
      <c r="H62" s="2"/>
      <c r="I62" s="2"/>
      <c r="J62" s="2"/>
    </row>
    <row r="63" spans="2:10" ht="12.75">
      <c r="B63" s="1">
        <v>42</v>
      </c>
      <c r="C63" s="14">
        <f t="shared" si="0"/>
        <v>458.6496489417096</v>
      </c>
      <c r="D63" s="14">
        <f t="shared" si="1"/>
        <v>104.0667832929968</v>
      </c>
      <c r="E63" s="14">
        <f t="shared" si="2"/>
        <v>562.7164322347064</v>
      </c>
      <c r="F63" s="14">
        <f t="shared" si="3"/>
        <v>21376.073090834067</v>
      </c>
      <c r="G63" s="2"/>
      <c r="H63" s="2"/>
      <c r="I63" s="2"/>
      <c r="J63" s="2"/>
    </row>
    <row r="64" spans="2:10" ht="12.75">
      <c r="B64" s="1">
        <v>43</v>
      </c>
      <c r="C64" s="14">
        <f t="shared" si="0"/>
        <v>458.6496489417096</v>
      </c>
      <c r="D64" s="14">
        <f t="shared" si="1"/>
        <v>106.88036545417033</v>
      </c>
      <c r="E64" s="14">
        <f t="shared" si="2"/>
        <v>565.5300143958799</v>
      </c>
      <c r="F64" s="14">
        <f t="shared" si="3"/>
        <v>21941.603105229948</v>
      </c>
      <c r="G64" s="2"/>
      <c r="H64" s="2"/>
      <c r="I64" s="2"/>
      <c r="J64" s="2"/>
    </row>
    <row r="65" spans="2:10" ht="12.75">
      <c r="B65" s="1">
        <v>44</v>
      </c>
      <c r="C65" s="14">
        <f t="shared" si="0"/>
        <v>458.6496489417096</v>
      </c>
      <c r="D65" s="14">
        <f t="shared" si="1"/>
        <v>109.70801552614974</v>
      </c>
      <c r="E65" s="14">
        <f t="shared" si="2"/>
        <v>568.3576644678593</v>
      </c>
      <c r="F65" s="14">
        <f t="shared" si="3"/>
        <v>22509.960769697806</v>
      </c>
      <c r="G65" s="2"/>
      <c r="H65" s="2"/>
      <c r="I65" s="2"/>
      <c r="J65" s="2"/>
    </row>
    <row r="66" spans="2:10" ht="12.75">
      <c r="B66" s="1">
        <v>45</v>
      </c>
      <c r="C66" s="14">
        <f t="shared" si="0"/>
        <v>458.6496489417096</v>
      </c>
      <c r="D66" s="14">
        <f t="shared" si="1"/>
        <v>112.54980384848903</v>
      </c>
      <c r="E66" s="14">
        <f t="shared" si="2"/>
        <v>571.1994527901986</v>
      </c>
      <c r="F66" s="14">
        <f t="shared" si="3"/>
        <v>23081.160222488004</v>
      </c>
      <c r="G66" s="2"/>
      <c r="H66" s="2"/>
      <c r="I66" s="2"/>
      <c r="J66" s="2"/>
    </row>
    <row r="67" spans="2:10" ht="12.75">
      <c r="B67" s="1">
        <v>46</v>
      </c>
      <c r="C67" s="14">
        <f t="shared" si="0"/>
        <v>458.6496489417096</v>
      </c>
      <c r="D67" s="14">
        <f t="shared" si="1"/>
        <v>115.40580111244003</v>
      </c>
      <c r="E67" s="14">
        <f t="shared" si="2"/>
        <v>574.0554500541496</v>
      </c>
      <c r="F67" s="14">
        <f t="shared" si="3"/>
        <v>23655.215672542156</v>
      </c>
      <c r="G67" s="2"/>
      <c r="H67" s="2"/>
      <c r="I67" s="2"/>
      <c r="J67" s="2"/>
    </row>
    <row r="68" spans="2:10" ht="12.75">
      <c r="B68" s="1">
        <v>47</v>
      </c>
      <c r="C68" s="14">
        <f t="shared" si="0"/>
        <v>458.6496489417096</v>
      </c>
      <c r="D68" s="14">
        <f t="shared" si="1"/>
        <v>118.27607836271078</v>
      </c>
      <c r="E68" s="14">
        <f t="shared" si="2"/>
        <v>576.9257273044203</v>
      </c>
      <c r="F68" s="14">
        <f t="shared" si="3"/>
        <v>24232.141399846576</v>
      </c>
      <c r="G68" s="2"/>
      <c r="H68" s="2"/>
      <c r="I68" s="2"/>
      <c r="J68" s="2"/>
    </row>
    <row r="69" spans="2:10" ht="12.75">
      <c r="B69" s="1">
        <v>48</v>
      </c>
      <c r="C69" s="14">
        <f t="shared" si="0"/>
        <v>458.6496489417096</v>
      </c>
      <c r="D69" s="14">
        <f t="shared" si="1"/>
        <v>121.16070699923289</v>
      </c>
      <c r="E69" s="14">
        <f t="shared" si="2"/>
        <v>579.8103559409425</v>
      </c>
      <c r="F69" s="14">
        <f t="shared" si="3"/>
        <v>24811.95175578752</v>
      </c>
      <c r="G69" s="2"/>
      <c r="H69" s="2"/>
      <c r="I69" s="2"/>
      <c r="J69" s="2"/>
    </row>
    <row r="70" spans="2:10" ht="12.75">
      <c r="B70" s="1">
        <v>49</v>
      </c>
      <c r="C70" s="14">
        <f t="shared" si="0"/>
        <v>458.6496489417096</v>
      </c>
      <c r="D70" s="14">
        <f t="shared" si="1"/>
        <v>124.05975877893759</v>
      </c>
      <c r="E70" s="14">
        <f t="shared" si="2"/>
        <v>582.7094077206472</v>
      </c>
      <c r="F70" s="14">
        <f t="shared" si="3"/>
        <v>25394.661163508164</v>
      </c>
      <c r="G70" s="2"/>
      <c r="H70" s="2"/>
      <c r="I70" s="2"/>
      <c r="J70" s="2"/>
    </row>
    <row r="71" spans="2:10" ht="12.75">
      <c r="B71" s="1">
        <v>50</v>
      </c>
      <c r="C71" s="14">
        <f t="shared" si="0"/>
        <v>458.6496489417096</v>
      </c>
      <c r="D71" s="14">
        <f t="shared" si="1"/>
        <v>126.97330581754082</v>
      </c>
      <c r="E71" s="14">
        <f t="shared" si="2"/>
        <v>585.6229547592504</v>
      </c>
      <c r="F71" s="14">
        <f t="shared" si="3"/>
        <v>25980.284118267416</v>
      </c>
      <c r="G71" s="2"/>
      <c r="H71" s="2"/>
      <c r="I71" s="2"/>
      <c r="J71" s="2"/>
    </row>
    <row r="72" spans="2:10" ht="12.75">
      <c r="B72" s="1">
        <v>51</v>
      </c>
      <c r="C72" s="14">
        <f t="shared" si="0"/>
        <v>458.6496489417096</v>
      </c>
      <c r="D72" s="14">
        <f t="shared" si="1"/>
        <v>129.9014205913371</v>
      </c>
      <c r="E72" s="14">
        <f t="shared" si="2"/>
        <v>588.5510695330466</v>
      </c>
      <c r="F72" s="14">
        <f t="shared" si="3"/>
        <v>26568.83518780046</v>
      </c>
      <c r="G72" s="2"/>
      <c r="H72" s="2"/>
      <c r="I72" s="2"/>
      <c r="J72" s="2"/>
    </row>
    <row r="73" spans="2:10" ht="12.75">
      <c r="B73" s="1">
        <v>52</v>
      </c>
      <c r="C73" s="14">
        <f t="shared" si="0"/>
        <v>458.6496489417096</v>
      </c>
      <c r="D73" s="14">
        <f t="shared" si="1"/>
        <v>132.8441759390023</v>
      </c>
      <c r="E73" s="14">
        <f t="shared" si="2"/>
        <v>591.4938248807118</v>
      </c>
      <c r="F73" s="14">
        <f t="shared" si="3"/>
        <v>27160.329012681173</v>
      </c>
      <c r="G73" s="2"/>
      <c r="H73" s="2"/>
      <c r="I73" s="2"/>
      <c r="J73" s="2"/>
    </row>
    <row r="74" spans="2:10" ht="12.75">
      <c r="B74" s="1">
        <v>53</v>
      </c>
      <c r="C74" s="14">
        <f t="shared" si="0"/>
        <v>458.6496489417096</v>
      </c>
      <c r="D74" s="14">
        <f t="shared" si="1"/>
        <v>135.80164506340586</v>
      </c>
      <c r="E74" s="14">
        <f t="shared" si="2"/>
        <v>594.4512940051154</v>
      </c>
      <c r="F74" s="14">
        <f t="shared" si="3"/>
        <v>27754.78030668629</v>
      </c>
      <c r="G74" s="2"/>
      <c r="H74" s="2"/>
      <c r="I74" s="2"/>
      <c r="J74" s="2"/>
    </row>
    <row r="75" spans="2:10" ht="12.75">
      <c r="B75" s="1">
        <v>54</v>
      </c>
      <c r="C75" s="14">
        <f t="shared" si="0"/>
        <v>458.6496489417096</v>
      </c>
      <c r="D75" s="14">
        <f t="shared" si="1"/>
        <v>138.77390153343146</v>
      </c>
      <c r="E75" s="14">
        <f t="shared" si="2"/>
        <v>597.423550475141</v>
      </c>
      <c r="F75" s="14">
        <f t="shared" si="3"/>
        <v>28352.203857161432</v>
      </c>
      <c r="G75" s="2"/>
      <c r="H75" s="2"/>
      <c r="I75" s="2"/>
      <c r="J75" s="2"/>
    </row>
    <row r="76" spans="2:10" ht="12.75">
      <c r="B76" s="1">
        <v>55</v>
      </c>
      <c r="C76" s="14">
        <f t="shared" si="0"/>
        <v>458.6496489417096</v>
      </c>
      <c r="D76" s="14">
        <f t="shared" si="1"/>
        <v>141.76101928580715</v>
      </c>
      <c r="E76" s="14">
        <f t="shared" si="2"/>
        <v>600.4106682275167</v>
      </c>
      <c r="F76" s="14">
        <f t="shared" si="3"/>
        <v>28952.614525388948</v>
      </c>
      <c r="G76" s="2"/>
      <c r="H76" s="2"/>
      <c r="I76" s="2"/>
      <c r="J76" s="2"/>
    </row>
    <row r="77" spans="2:10" ht="12.75">
      <c r="B77" s="1">
        <v>56</v>
      </c>
      <c r="C77" s="14">
        <f t="shared" si="0"/>
        <v>458.6496489417096</v>
      </c>
      <c r="D77" s="14">
        <f t="shared" si="1"/>
        <v>144.76307262694473</v>
      </c>
      <c r="E77" s="14">
        <f t="shared" si="2"/>
        <v>603.4127215686543</v>
      </c>
      <c r="F77" s="14">
        <f t="shared" si="3"/>
        <v>29556.0272469576</v>
      </c>
      <c r="G77" s="2"/>
      <c r="H77" s="2"/>
      <c r="I77" s="2"/>
      <c r="J77" s="2"/>
    </row>
    <row r="78" spans="2:10" ht="12.75">
      <c r="B78" s="1">
        <v>57</v>
      </c>
      <c r="C78" s="14">
        <f t="shared" si="0"/>
        <v>458.6496489417096</v>
      </c>
      <c r="D78" s="14">
        <f t="shared" si="1"/>
        <v>147.78013623478802</v>
      </c>
      <c r="E78" s="14">
        <f t="shared" si="2"/>
        <v>606.4297851764976</v>
      </c>
      <c r="F78" s="14">
        <f t="shared" si="3"/>
        <v>30162.457032134098</v>
      </c>
      <c r="G78" s="2"/>
      <c r="H78" s="2"/>
      <c r="I78" s="2"/>
      <c r="J78" s="2"/>
    </row>
    <row r="79" spans="2:10" ht="12.75">
      <c r="B79" s="1">
        <v>58</v>
      </c>
      <c r="C79" s="14">
        <f t="shared" si="0"/>
        <v>458.6496489417096</v>
      </c>
      <c r="D79" s="14">
        <f t="shared" si="1"/>
        <v>150.81228516067048</v>
      </c>
      <c r="E79" s="14">
        <f t="shared" si="2"/>
        <v>609.46193410238</v>
      </c>
      <c r="F79" s="14">
        <f t="shared" si="3"/>
        <v>30771.918966236477</v>
      </c>
      <c r="G79" s="2"/>
      <c r="H79" s="2"/>
      <c r="I79" s="2"/>
      <c r="J79" s="2"/>
    </row>
    <row r="80" spans="2:10" ht="12.75">
      <c r="B80" s="1">
        <v>59</v>
      </c>
      <c r="C80" s="14">
        <f t="shared" si="0"/>
        <v>458.6496489417096</v>
      </c>
      <c r="D80" s="14">
        <f t="shared" si="1"/>
        <v>153.8595948311824</v>
      </c>
      <c r="E80" s="14">
        <f t="shared" si="2"/>
        <v>612.509243772892</v>
      </c>
      <c r="F80" s="14">
        <f t="shared" si="3"/>
        <v>31384.42821000937</v>
      </c>
      <c r="G80" s="2"/>
      <c r="H80" s="2"/>
      <c r="I80" s="2"/>
      <c r="J80" s="2"/>
    </row>
    <row r="81" spans="2:10" ht="12.75">
      <c r="B81" s="1">
        <v>60</v>
      </c>
      <c r="C81" s="14">
        <f t="shared" si="0"/>
        <v>458.6496489417096</v>
      </c>
      <c r="D81" s="14">
        <f t="shared" si="1"/>
        <v>156.92214105004686</v>
      </c>
      <c r="E81" s="14">
        <f t="shared" si="2"/>
        <v>615.5717899917564</v>
      </c>
      <c r="F81" s="14">
        <f t="shared" si="3"/>
        <v>32000.000000001128</v>
      </c>
      <c r="G81" s="2"/>
      <c r="H81" s="2"/>
      <c r="I81" s="2"/>
      <c r="J81" s="2"/>
    </row>
    <row r="82" spans="2:10" ht="12.75">
      <c r="B82" s="1"/>
      <c r="C82" s="2"/>
      <c r="D82" s="2"/>
      <c r="E82" s="2"/>
      <c r="F82" s="2"/>
      <c r="G82" s="2"/>
      <c r="H82" s="2"/>
      <c r="I82" s="2"/>
      <c r="J82" s="2"/>
    </row>
    <row r="83" spans="2:10" ht="12.75">
      <c r="B83" s="1"/>
      <c r="C83" s="2"/>
      <c r="D83" s="2"/>
      <c r="E83" s="2"/>
      <c r="F83" s="2"/>
      <c r="G83" s="2"/>
      <c r="H83" s="2"/>
      <c r="I83" s="2"/>
      <c r="J83" s="2"/>
    </row>
    <row r="84" spans="2:10" ht="12.75">
      <c r="B84" s="1"/>
      <c r="C84" s="2"/>
      <c r="D84" s="2"/>
      <c r="E84" s="2"/>
      <c r="F84" s="2"/>
      <c r="G84" s="2"/>
      <c r="H84" s="2"/>
      <c r="I84" s="2"/>
      <c r="J84" s="2"/>
    </row>
    <row r="85" spans="2:10" ht="12.75">
      <c r="B85" s="1"/>
      <c r="C85" s="2"/>
      <c r="D85" s="2"/>
      <c r="E85" s="2"/>
      <c r="F85" s="2"/>
      <c r="G85" s="2"/>
      <c r="H85" s="2"/>
      <c r="I85" s="2"/>
      <c r="J85" s="2"/>
    </row>
    <row r="86" spans="2:10" ht="12.75">
      <c r="B86" s="1"/>
      <c r="C86" s="2"/>
      <c r="D86" s="2"/>
      <c r="E86" s="2"/>
      <c r="F86" s="2"/>
      <c r="G86" s="2"/>
      <c r="H86" s="2"/>
      <c r="I86" s="2"/>
      <c r="J86" s="2"/>
    </row>
    <row r="87" ht="12.75">
      <c r="B87" s="10"/>
    </row>
    <row r="88" ht="12.75">
      <c r="B88" s="1"/>
    </row>
    <row r="89" ht="12.75">
      <c r="B89" s="10"/>
    </row>
    <row r="90" ht="12.75">
      <c r="B90" s="1"/>
    </row>
    <row r="91" ht="12.75">
      <c r="B91" s="10"/>
    </row>
    <row r="92" ht="12.75">
      <c r="B92" s="1"/>
    </row>
    <row r="93" ht="12.75">
      <c r="B93" s="10"/>
    </row>
  </sheetData>
  <printOptions/>
  <pageMargins left="0.75" right="0.75" top="1" bottom="1" header="0" footer="0"/>
  <pageSetup horizontalDpi="300" verticalDpi="300" orientation="portrait" scale="60" r:id="rId2"/>
  <drawing r:id="rId1"/>
</worksheet>
</file>

<file path=xl/worksheets/sheet5.xml><?xml version="1.0" encoding="utf-8"?>
<worksheet xmlns="http://schemas.openxmlformats.org/spreadsheetml/2006/main" xmlns:r="http://schemas.openxmlformats.org/officeDocument/2006/relationships">
  <dimension ref="B1:I83"/>
  <sheetViews>
    <sheetView workbookViewId="0" topLeftCell="B1">
      <selection activeCell="G35" sqref="G35"/>
    </sheetView>
  </sheetViews>
  <sheetFormatPr defaultColWidth="11.421875" defaultRowHeight="12.75"/>
  <cols>
    <col min="4" max="4" width="12.8515625" style="0" customWidth="1"/>
    <col min="7" max="7" width="13.7109375" style="0" bestFit="1" customWidth="1"/>
    <col min="8" max="8" width="14.421875" style="0" customWidth="1"/>
  </cols>
  <sheetData>
    <row r="1" spans="2:9" ht="12.75">
      <c r="B1" s="2"/>
      <c r="C1" s="11" t="s">
        <v>74</v>
      </c>
      <c r="D1" s="2"/>
      <c r="E1" s="2"/>
      <c r="F1" s="2"/>
      <c r="G1" s="2"/>
      <c r="H1" s="2"/>
      <c r="I1" s="2"/>
    </row>
    <row r="2" spans="2:9" ht="12.75">
      <c r="B2" s="2"/>
      <c r="C2" s="2"/>
      <c r="D2" s="2"/>
      <c r="E2" s="2"/>
      <c r="F2" s="2"/>
      <c r="G2" s="2"/>
      <c r="H2" s="2"/>
      <c r="I2" s="2"/>
    </row>
    <row r="3" spans="2:9" ht="12.75">
      <c r="B3" s="2"/>
      <c r="C3" s="2"/>
      <c r="D3" s="2"/>
      <c r="E3" s="2"/>
      <c r="F3" s="2"/>
      <c r="G3" s="2"/>
      <c r="H3" s="2"/>
      <c r="I3" s="2"/>
    </row>
    <row r="4" spans="2:9" ht="12.75">
      <c r="B4" s="2"/>
      <c r="C4" s="2"/>
      <c r="D4" s="2"/>
      <c r="E4" s="2"/>
      <c r="F4" s="2"/>
      <c r="G4" s="2"/>
      <c r="H4" s="2"/>
      <c r="I4" s="2"/>
    </row>
    <row r="5" spans="2:9" ht="12.75">
      <c r="B5" s="2"/>
      <c r="C5" s="2"/>
      <c r="D5" s="2"/>
      <c r="E5" s="2"/>
      <c r="F5" s="2"/>
      <c r="G5" s="2"/>
      <c r="H5" s="2"/>
      <c r="I5" s="2"/>
    </row>
    <row r="6" spans="2:9" ht="12.75">
      <c r="B6" s="2"/>
      <c r="C6" s="2"/>
      <c r="D6" s="2"/>
      <c r="E6" s="2"/>
      <c r="F6" s="2"/>
      <c r="G6" s="2"/>
      <c r="H6" s="2"/>
      <c r="I6" s="2"/>
    </row>
    <row r="7" spans="2:9" ht="12.75">
      <c r="B7" s="2"/>
      <c r="C7" s="2"/>
      <c r="D7" s="2"/>
      <c r="E7" s="2"/>
      <c r="F7" s="2"/>
      <c r="G7" s="2"/>
      <c r="H7" s="2"/>
      <c r="I7" s="2"/>
    </row>
    <row r="8" spans="2:9" ht="12.75">
      <c r="B8" s="2"/>
      <c r="C8" s="2"/>
      <c r="D8" s="2"/>
      <c r="E8" s="2"/>
      <c r="F8" s="2"/>
      <c r="G8" s="2"/>
      <c r="H8" s="2"/>
      <c r="I8" s="2"/>
    </row>
    <row r="9" spans="2:9" ht="12.75">
      <c r="B9" s="2"/>
      <c r="C9" s="2"/>
      <c r="D9" s="2"/>
      <c r="E9" s="2"/>
      <c r="F9" s="2"/>
      <c r="G9" s="2"/>
      <c r="H9" s="2"/>
      <c r="I9" s="2"/>
    </row>
    <row r="10" spans="2:9" ht="12.75">
      <c r="B10" s="2"/>
      <c r="C10" s="2"/>
      <c r="D10" s="2"/>
      <c r="E10" s="2"/>
      <c r="F10" s="2"/>
      <c r="G10" s="2"/>
      <c r="H10" s="2"/>
      <c r="I10" s="2"/>
    </row>
    <row r="11" spans="2:9" ht="12.75">
      <c r="B11" s="2"/>
      <c r="C11" s="2"/>
      <c r="D11" s="2"/>
      <c r="E11" s="2"/>
      <c r="F11" s="2"/>
      <c r="G11" s="2"/>
      <c r="H11" s="2"/>
      <c r="I11" s="2"/>
    </row>
    <row r="12" spans="2:9" ht="12.75">
      <c r="B12" s="2"/>
      <c r="C12" s="2"/>
      <c r="D12" s="2"/>
      <c r="E12" s="2"/>
      <c r="F12" s="2"/>
      <c r="G12" s="2"/>
      <c r="H12" s="2"/>
      <c r="I12" s="2"/>
    </row>
    <row r="13" spans="2:9" ht="12.75">
      <c r="B13" s="2"/>
      <c r="C13" s="2"/>
      <c r="D13" s="2"/>
      <c r="E13" s="2"/>
      <c r="F13" s="2"/>
      <c r="G13" s="2"/>
      <c r="H13" s="2"/>
      <c r="I13" s="2"/>
    </row>
    <row r="14" spans="2:9" ht="12.75">
      <c r="B14" s="1" t="s">
        <v>23</v>
      </c>
      <c r="C14" s="1" t="s">
        <v>24</v>
      </c>
      <c r="D14" s="1" t="s">
        <v>25</v>
      </c>
      <c r="E14" s="1"/>
      <c r="F14" s="1"/>
      <c r="G14" s="1" t="s">
        <v>26</v>
      </c>
      <c r="H14" s="2"/>
      <c r="I14" s="2"/>
    </row>
    <row r="15" spans="2:9" ht="12.75">
      <c r="B15" s="1">
        <v>0</v>
      </c>
      <c r="C15" s="1">
        <f>-$H$23</f>
        <v>-8000</v>
      </c>
      <c r="D15" s="1">
        <f>C15/(1+$G$24)^B15</f>
        <v>-8000</v>
      </c>
      <c r="E15" s="1"/>
      <c r="F15" s="1"/>
      <c r="G15" s="1" t="s">
        <v>20</v>
      </c>
      <c r="H15" s="2"/>
      <c r="I15" s="2"/>
    </row>
    <row r="16" spans="2:9" ht="12.75">
      <c r="B16" s="1">
        <v>1</v>
      </c>
      <c r="C16" s="1">
        <f>-$H$24</f>
        <v>-3000</v>
      </c>
      <c r="D16" s="1">
        <f aca="true" t="shared" si="0" ref="D16:D75">C16/(1+$G$24)^B16</f>
        <v>-2941.176470588235</v>
      </c>
      <c r="E16" s="1"/>
      <c r="F16" s="1"/>
      <c r="G16" s="1" t="s">
        <v>27</v>
      </c>
      <c r="H16" s="1" t="s">
        <v>31</v>
      </c>
      <c r="I16" s="2"/>
    </row>
    <row r="17" spans="2:9" ht="12.75">
      <c r="B17" s="1">
        <v>2</v>
      </c>
      <c r="C17" s="1">
        <f>-$H$25</f>
        <v>-2000</v>
      </c>
      <c r="D17" s="1">
        <f t="shared" si="0"/>
        <v>-1922.3375624759708</v>
      </c>
      <c r="E17" s="1"/>
      <c r="F17" s="1"/>
      <c r="G17" s="1" t="s">
        <v>28</v>
      </c>
      <c r="H17" s="1" t="s">
        <v>32</v>
      </c>
      <c r="I17" s="2"/>
    </row>
    <row r="18" spans="2:9" ht="12.75">
      <c r="B18" s="1">
        <v>3</v>
      </c>
      <c r="C18" s="21">
        <f>$H$18*(1+$G$18)^B15-$H$21*(1+$G$21)^B15</f>
        <v>1200</v>
      </c>
      <c r="D18" s="1">
        <f t="shared" si="0"/>
        <v>1130.7868014564535</v>
      </c>
      <c r="E18" s="1"/>
      <c r="F18" s="1"/>
      <c r="G18" s="22">
        <v>0.05</v>
      </c>
      <c r="H18" s="1">
        <v>3000</v>
      </c>
      <c r="I18" s="2"/>
    </row>
    <row r="19" spans="2:9" ht="12.75">
      <c r="B19" s="1">
        <v>4</v>
      </c>
      <c r="C19" s="21">
        <f aca="true" t="shared" si="1" ref="C19:C75">$H$18*(1+$G$18)^B16-$H$21*(1+$G$21)^B16</f>
        <v>1296</v>
      </c>
      <c r="D19" s="1">
        <f t="shared" si="0"/>
        <v>1197.3036721303624</v>
      </c>
      <c r="E19" s="1"/>
      <c r="F19" s="1"/>
      <c r="G19" s="1" t="s">
        <v>29</v>
      </c>
      <c r="H19" s="1" t="s">
        <v>33</v>
      </c>
      <c r="I19" s="2"/>
    </row>
    <row r="20" spans="2:9" ht="12.75">
      <c r="B20" s="1">
        <v>5</v>
      </c>
      <c r="C20" s="21">
        <f t="shared" si="1"/>
        <v>1397.88</v>
      </c>
      <c r="D20" s="1">
        <f t="shared" si="0"/>
        <v>1266.102984445043</v>
      </c>
      <c r="E20" s="1"/>
      <c r="F20" s="1"/>
      <c r="G20" s="1" t="s">
        <v>30</v>
      </c>
      <c r="H20" s="1"/>
      <c r="I20" s="2"/>
    </row>
    <row r="21" spans="2:9" ht="12.75">
      <c r="B21" s="1">
        <v>6</v>
      </c>
      <c r="C21" s="21">
        <f t="shared" si="1"/>
        <v>1505.9664000000005</v>
      </c>
      <c r="D21" s="1">
        <f t="shared" si="0"/>
        <v>1337.255065733964</v>
      </c>
      <c r="E21" s="1"/>
      <c r="F21" s="1"/>
      <c r="G21" s="22">
        <v>0.03</v>
      </c>
      <c r="H21" s="1">
        <v>1800</v>
      </c>
      <c r="I21" s="2"/>
    </row>
    <row r="22" spans="2:9" ht="12.75">
      <c r="B22" s="1">
        <v>7</v>
      </c>
      <c r="C22" s="21">
        <f t="shared" si="1"/>
        <v>1620.6028920000003</v>
      </c>
      <c r="D22" s="1">
        <f t="shared" si="0"/>
        <v>1410.8323431217457</v>
      </c>
      <c r="E22" s="1"/>
      <c r="F22" s="1"/>
      <c r="G22" s="1" t="s">
        <v>34</v>
      </c>
      <c r="H22" s="1" t="s">
        <v>73</v>
      </c>
      <c r="I22" s="2"/>
    </row>
    <row r="23" spans="2:9" ht="12.75">
      <c r="B23" s="1">
        <v>8</v>
      </c>
      <c r="C23" s="21">
        <f t="shared" si="1"/>
        <v>1742.1513537600008</v>
      </c>
      <c r="D23" s="1">
        <f t="shared" si="0"/>
        <v>1486.9094055899786</v>
      </c>
      <c r="E23" s="1"/>
      <c r="F23" s="1"/>
      <c r="G23" s="1" t="s">
        <v>35</v>
      </c>
      <c r="H23" s="1">
        <v>8000</v>
      </c>
      <c r="I23" s="2"/>
    </row>
    <row r="24" spans="2:9" ht="12.75">
      <c r="B24" s="1">
        <v>9</v>
      </c>
      <c r="C24" s="21">
        <f t="shared" si="1"/>
        <v>1870.9927881228</v>
      </c>
      <c r="D24" s="1">
        <f t="shared" si="0"/>
        <v>1565.56306787152</v>
      </c>
      <c r="E24" s="1"/>
      <c r="F24" s="1"/>
      <c r="G24" s="22">
        <v>0.02</v>
      </c>
      <c r="H24" s="1">
        <v>3000</v>
      </c>
      <c r="I24" s="2"/>
    </row>
    <row r="25" spans="2:9" ht="12.75">
      <c r="B25" s="1">
        <v>10</v>
      </c>
      <c r="C25" s="21">
        <f t="shared" si="1"/>
        <v>2007.5283102039848</v>
      </c>
      <c r="D25" s="1">
        <f t="shared" si="0"/>
        <v>1646.8724362270823</v>
      </c>
      <c r="E25" s="1"/>
      <c r="F25" s="1"/>
      <c r="G25" s="2"/>
      <c r="H25" s="1">
        <v>2000</v>
      </c>
      <c r="I25" s="2"/>
    </row>
    <row r="26" spans="2:9" ht="12.75">
      <c r="B26" s="1">
        <v>11</v>
      </c>
      <c r="C26" s="21">
        <f t="shared" si="1"/>
        <v>2152.180184869479</v>
      </c>
      <c r="D26" s="1">
        <f t="shared" si="0"/>
        <v>1730.9189761594853</v>
      </c>
      <c r="E26" s="1"/>
      <c r="F26" s="1"/>
      <c r="G26" s="2" t="s">
        <v>37</v>
      </c>
      <c r="H26" s="2" t="s">
        <v>44</v>
      </c>
      <c r="I26" s="2"/>
    </row>
    <row r="27" spans="2:9" ht="12.75">
      <c r="B27" s="1">
        <v>12</v>
      </c>
      <c r="C27" s="21">
        <f t="shared" si="1"/>
        <v>2305.3929170429074</v>
      </c>
      <c r="D27" s="1">
        <f t="shared" si="0"/>
        <v>1817.78658212262</v>
      </c>
      <c r="E27" s="1"/>
      <c r="F27" s="1"/>
      <c r="G27" s="1" t="s">
        <v>36</v>
      </c>
      <c r="H27" s="14">
        <f>SUM(D15:D75)</f>
        <v>275745.480219228</v>
      </c>
      <c r="I27" s="2"/>
    </row>
    <row r="28" spans="2:9" ht="12.75">
      <c r="B28" s="1">
        <v>13</v>
      </c>
      <c r="C28" s="21">
        <f t="shared" si="1"/>
        <v>2467.6343975129053</v>
      </c>
      <c r="D28" s="1">
        <f t="shared" si="0"/>
        <v>1907.5616492838021</v>
      </c>
      <c r="E28" s="1"/>
      <c r="F28" s="1"/>
      <c r="G28" s="2"/>
      <c r="H28" s="2"/>
      <c r="I28" s="2"/>
    </row>
    <row r="29" spans="2:9" ht="12.75">
      <c r="B29" s="1">
        <v>14</v>
      </c>
      <c r="C29" s="21">
        <f t="shared" si="1"/>
        <v>2639.397107044939</v>
      </c>
      <c r="D29" s="1">
        <f t="shared" si="0"/>
        <v>2000.333147399943</v>
      </c>
      <c r="E29" s="1"/>
      <c r="F29" s="1"/>
      <c r="G29" s="2" t="s">
        <v>38</v>
      </c>
      <c r="H29" s="2" t="s">
        <v>39</v>
      </c>
      <c r="I29" s="2"/>
    </row>
    <row r="30" spans="2:9" ht="12.75">
      <c r="B30" s="1">
        <v>15</v>
      </c>
      <c r="C30" s="21">
        <f t="shared" si="1"/>
        <v>2821.1993817432663</v>
      </c>
      <c r="D30" s="1">
        <f t="shared" si="0"/>
        <v>2096.1926968697503</v>
      </c>
      <c r="E30" s="1"/>
      <c r="F30" s="1"/>
      <c r="G30" s="23">
        <f>NPV(G24,C16:C75)-$H$23</f>
        <v>275745.4802192278</v>
      </c>
      <c r="H30" s="2"/>
      <c r="I30" s="2"/>
    </row>
    <row r="31" spans="2:9" ht="12.75">
      <c r="B31" s="1">
        <v>16</v>
      </c>
      <c r="C31" s="21">
        <f t="shared" si="1"/>
        <v>3013.5867427568933</v>
      </c>
      <c r="D31" s="1">
        <f t="shared" si="0"/>
        <v>2195.2346470259745</v>
      </c>
      <c r="E31" s="1"/>
      <c r="F31" s="1"/>
      <c r="G31" s="2" t="s">
        <v>38</v>
      </c>
      <c r="H31" s="2" t="s">
        <v>42</v>
      </c>
      <c r="I31" s="2"/>
    </row>
    <row r="32" spans="2:9" ht="12.75">
      <c r="B32" s="1">
        <v>17</v>
      </c>
      <c r="C32" s="21">
        <f t="shared" si="1"/>
        <v>3217.1332935789924</v>
      </c>
      <c r="D32" s="1">
        <f t="shared" si="0"/>
        <v>2297.5561567336313</v>
      </c>
      <c r="E32" s="1"/>
      <c r="F32" s="1"/>
      <c r="G32" s="20">
        <f>NPV(14%,C16:C75)-$H$23</f>
        <v>704.5692386415758</v>
      </c>
      <c r="H32" s="2"/>
      <c r="I32" s="2"/>
    </row>
    <row r="33" spans="2:9" ht="12.75">
      <c r="B33" s="1">
        <v>18</v>
      </c>
      <c r="C33" s="21">
        <f t="shared" si="1"/>
        <v>3432.4431883527277</v>
      </c>
      <c r="D33" s="1">
        <f t="shared" si="0"/>
        <v>2403.2572773620573</v>
      </c>
      <c r="E33" s="1"/>
      <c r="F33" s="1"/>
      <c r="G33" s="2"/>
      <c r="H33" s="2"/>
      <c r="I33" s="2"/>
    </row>
    <row r="34" spans="2:9" ht="12.75">
      <c r="B34" s="1">
        <v>19</v>
      </c>
      <c r="C34" s="21">
        <f t="shared" si="1"/>
        <v>3660.152174767991</v>
      </c>
      <c r="D34" s="1">
        <f t="shared" si="0"/>
        <v>2512.4410382006113</v>
      </c>
      <c r="E34" s="1"/>
      <c r="F34" s="1"/>
      <c r="G34" s="1" t="s">
        <v>40</v>
      </c>
      <c r="H34" s="1" t="s">
        <v>41</v>
      </c>
      <c r="I34" s="2"/>
    </row>
    <row r="35" spans="2:9" ht="12.75">
      <c r="B35" s="1">
        <v>20</v>
      </c>
      <c r="C35" s="21">
        <f t="shared" si="1"/>
        <v>3900.9292153139486</v>
      </c>
      <c r="D35" s="1">
        <f t="shared" si="0"/>
        <v>2625.2135343899977</v>
      </c>
      <c r="E35" s="1"/>
      <c r="F35" s="1"/>
      <c r="G35" s="36">
        <v>0.018</v>
      </c>
      <c r="H35" s="24">
        <f>NPV(G35,$C$16:$C$75)-$H$23</f>
        <v>300392.7356917025</v>
      </c>
      <c r="I35" s="2"/>
    </row>
    <row r="36" spans="2:9" ht="12.75">
      <c r="B36" s="1">
        <v>21</v>
      </c>
      <c r="C36" s="21">
        <f t="shared" si="1"/>
        <v>4155.478190841428</v>
      </c>
      <c r="D36" s="1">
        <f t="shared" si="0"/>
        <v>2741.6840174431527</v>
      </c>
      <c r="E36" s="1"/>
      <c r="F36" s="1"/>
      <c r="G36" s="36">
        <v>0.02</v>
      </c>
      <c r="H36" s="24">
        <f aca="true" t="shared" si="2" ref="H36:H49">NPV(G36,$C$16:$C$75)-$H$23</f>
        <v>275745.4802192278</v>
      </c>
      <c r="I36" s="2"/>
    </row>
    <row r="37" spans="2:9" ht="12.75">
      <c r="B37" s="1">
        <v>22</v>
      </c>
      <c r="C37" s="21">
        <f t="shared" si="1"/>
        <v>4424.539690588136</v>
      </c>
      <c r="D37" s="1">
        <f t="shared" si="0"/>
        <v>2861.96498843196</v>
      </c>
      <c r="E37" s="1"/>
      <c r="F37" s="1"/>
      <c r="G37" s="36">
        <v>0.025</v>
      </c>
      <c r="H37" s="24">
        <f t="shared" si="2"/>
        <v>223306.34559034707</v>
      </c>
      <c r="I37" s="2"/>
    </row>
    <row r="38" spans="2:9" ht="12.75">
      <c r="B38" s="1">
        <v>23</v>
      </c>
      <c r="C38" s="21">
        <f t="shared" si="1"/>
        <v>4708.892893028318</v>
      </c>
      <c r="D38" s="1">
        <f t="shared" si="0"/>
        <v>2986.1722939181827</v>
      </c>
      <c r="E38" s="1"/>
      <c r="F38" s="1"/>
      <c r="G38" s="36">
        <v>0.027</v>
      </c>
      <c r="H38" s="24">
        <f t="shared" si="2"/>
        <v>205489.89978577936</v>
      </c>
      <c r="I38" s="2"/>
    </row>
    <row r="39" spans="2:9" ht="12.75">
      <c r="B39" s="1">
        <v>24</v>
      </c>
      <c r="C39" s="21">
        <f t="shared" si="1"/>
        <v>5009.357542127833</v>
      </c>
      <c r="D39" s="1">
        <f t="shared" si="0"/>
        <v>3114.4252247093914</v>
      </c>
      <c r="E39" s="1"/>
      <c r="F39" s="1"/>
      <c r="G39" s="36">
        <v>0.028</v>
      </c>
      <c r="H39" s="24">
        <f t="shared" si="2"/>
        <v>197173.19291934092</v>
      </c>
      <c r="I39" s="2"/>
    </row>
    <row r="40" spans="2:9" ht="12.75">
      <c r="B40" s="1">
        <v>25</v>
      </c>
      <c r="C40" s="21">
        <f t="shared" si="1"/>
        <v>5326.796023815767</v>
      </c>
      <c r="D40" s="1">
        <f t="shared" si="0"/>
        <v>3246.846617523001</v>
      </c>
      <c r="E40" s="1"/>
      <c r="F40" s="1"/>
      <c r="G40" s="36">
        <v>0.03</v>
      </c>
      <c r="H40" s="24">
        <f t="shared" si="2"/>
        <v>181629.28207319602</v>
      </c>
      <c r="I40" s="2"/>
    </row>
    <row r="41" spans="2:9" ht="12.75">
      <c r="B41" s="1">
        <v>26</v>
      </c>
      <c r="C41" s="21">
        <f t="shared" si="1"/>
        <v>5662.115547725545</v>
      </c>
      <c r="D41" s="1">
        <f t="shared" si="0"/>
        <v>3383.5629596439767</v>
      </c>
      <c r="E41" s="1"/>
      <c r="F41" s="1"/>
      <c r="G41" s="36">
        <v>0.033</v>
      </c>
      <c r="H41" s="24">
        <f t="shared" si="2"/>
        <v>160784.23546551313</v>
      </c>
      <c r="I41" s="2"/>
    </row>
    <row r="42" spans="2:9" ht="12.75">
      <c r="B42" s="1">
        <v>27</v>
      </c>
      <c r="C42" s="21">
        <f t="shared" si="1"/>
        <v>6016.27043951238</v>
      </c>
      <c r="D42" s="1">
        <f t="shared" si="0"/>
        <v>3524.7044966642975</v>
      </c>
      <c r="E42" s="1"/>
      <c r="F42" s="1"/>
      <c r="G42" s="36">
        <v>0.038</v>
      </c>
      <c r="H42" s="24">
        <f t="shared" si="2"/>
        <v>131654.20375554016</v>
      </c>
      <c r="I42" s="2"/>
    </row>
    <row r="43" spans="2:9" ht="12.75">
      <c r="B43" s="1">
        <v>28</v>
      </c>
      <c r="C43" s="21">
        <f t="shared" si="1"/>
        <v>6390.264549320573</v>
      </c>
      <c r="D43" s="1">
        <f t="shared" si="0"/>
        <v>3670.4053433948584</v>
      </c>
      <c r="E43" s="1"/>
      <c r="F43" s="1"/>
      <c r="G43" s="36">
        <v>0.04</v>
      </c>
      <c r="H43" s="24">
        <f t="shared" si="2"/>
        <v>121673.13779084568</v>
      </c>
      <c r="I43" s="2"/>
    </row>
    <row r="44" spans="2:9" ht="12.75">
      <c r="B44" s="1">
        <v>29</v>
      </c>
      <c r="C44" s="21">
        <f t="shared" si="1"/>
        <v>6785.153782254152</v>
      </c>
      <c r="D44" s="1">
        <f t="shared" si="0"/>
        <v>3820.803598043152</v>
      </c>
      <c r="E44" s="1"/>
      <c r="F44" s="1"/>
      <c r="G44" s="36">
        <v>0.048</v>
      </c>
      <c r="H44" s="24">
        <f t="shared" si="2"/>
        <v>89293.22922438639</v>
      </c>
      <c r="I44" s="2"/>
    </row>
    <row r="45" spans="2:9" ht="12.75">
      <c r="B45" s="1">
        <v>30</v>
      </c>
      <c r="C45" s="21">
        <f t="shared" si="1"/>
        <v>7202.048756998441</v>
      </c>
      <c r="D45" s="1">
        <f t="shared" si="0"/>
        <v>3976.0414597527993</v>
      </c>
      <c r="E45" s="1"/>
      <c r="F45" s="1"/>
      <c r="G45" s="36">
        <v>0.05</v>
      </c>
      <c r="H45" s="24">
        <f t="shared" si="2"/>
        <v>82761.26799248521</v>
      </c>
      <c r="I45" s="2"/>
    </row>
    <row r="46" spans="2:9" ht="12.75">
      <c r="B46" s="1">
        <v>31</v>
      </c>
      <c r="C46" s="21">
        <f t="shared" si="1"/>
        <v>7642.1175990488855</v>
      </c>
      <c r="D46" s="1">
        <f t="shared" si="0"/>
        <v>4136.265349603873</v>
      </c>
      <c r="E46" s="1"/>
      <c r="F46" s="1"/>
      <c r="G46" s="36">
        <v>0.055</v>
      </c>
      <c r="H46" s="24">
        <f t="shared" si="2"/>
        <v>68594.67465281102</v>
      </c>
      <c r="I46" s="2"/>
    </row>
    <row r="47" spans="2:9" ht="12.75">
      <c r="B47" s="1">
        <v>32</v>
      </c>
      <c r="C47" s="21">
        <f t="shared" si="1"/>
        <v>8106.588875327875</v>
      </c>
      <c r="D47" s="1">
        <f t="shared" si="0"/>
        <v>4301.626035175822</v>
      </c>
      <c r="E47" s="1"/>
      <c r="F47" s="1"/>
      <c r="G47" s="36">
        <v>0.059</v>
      </c>
      <c r="H47" s="24">
        <f t="shared" si="2"/>
        <v>59146.32676086524</v>
      </c>
      <c r="I47" s="2"/>
    </row>
    <row r="48" spans="2:9" ht="12.75">
      <c r="B48" s="1">
        <v>33</v>
      </c>
      <c r="C48" s="21">
        <f t="shared" si="1"/>
        <v>8596.7546773106</v>
      </c>
      <c r="D48" s="1">
        <f t="shared" si="0"/>
        <v>4472.2787587778075</v>
      </c>
      <c r="E48" s="1"/>
      <c r="F48" s="1"/>
      <c r="G48" s="36">
        <v>0.061</v>
      </c>
      <c r="H48" s="24">
        <f t="shared" si="2"/>
        <v>54953.734424512106</v>
      </c>
      <c r="I48" s="2"/>
    </row>
    <row r="49" spans="2:9" ht="12.75">
      <c r="B49" s="1">
        <v>34</v>
      </c>
      <c r="C49" s="21">
        <f t="shared" si="1"/>
        <v>9113.973860138964</v>
      </c>
      <c r="D49" s="1">
        <f t="shared" si="0"/>
        <v>4648.383369454395</v>
      </c>
      <c r="E49" s="1"/>
      <c r="F49" s="1"/>
      <c r="G49" s="36">
        <v>0.068</v>
      </c>
      <c r="H49" s="24">
        <f t="shared" si="2"/>
        <v>42587.22162253883</v>
      </c>
      <c r="I49" s="2"/>
    </row>
    <row r="50" spans="2:9" ht="12.75">
      <c r="B50" s="1">
        <v>35</v>
      </c>
      <c r="C50" s="21">
        <f t="shared" si="1"/>
        <v>9659.675445577624</v>
      </c>
      <c r="D50" s="1">
        <f t="shared" si="0"/>
        <v>4830.104458877587</v>
      </c>
      <c r="E50" s="1"/>
      <c r="F50" s="1"/>
      <c r="G50" s="37"/>
      <c r="H50" s="1"/>
      <c r="I50" s="2"/>
    </row>
    <row r="51" spans="2:9" ht="12.75">
      <c r="B51" s="1">
        <v>36</v>
      </c>
      <c r="C51" s="21">
        <f t="shared" si="1"/>
        <v>10235.362197061171</v>
      </c>
      <c r="D51" s="1">
        <f t="shared" si="0"/>
        <v>5017.611501239678</v>
      </c>
      <c r="E51" s="1"/>
      <c r="F51" s="1"/>
      <c r="G51" s="37"/>
      <c r="H51" s="1"/>
      <c r="I51" s="2"/>
    </row>
    <row r="52" spans="2:9" ht="12.75">
      <c r="B52" s="1">
        <v>37</v>
      </c>
      <c r="C52" s="21">
        <f t="shared" si="1"/>
        <v>10842.614375495032</v>
      </c>
      <c r="D52" s="1">
        <f t="shared" si="0"/>
        <v>5211.0789972645025</v>
      </c>
      <c r="E52" s="1"/>
      <c r="F52" s="1"/>
      <c r="G52" s="37"/>
      <c r="H52" s="1"/>
      <c r="I52" s="2"/>
    </row>
    <row r="53" spans="2:9" ht="12.75">
      <c r="B53" s="1">
        <v>38</v>
      </c>
      <c r="C53" s="21">
        <f t="shared" si="1"/>
        <v>11483.093684908012</v>
      </c>
      <c r="D53" s="1">
        <f t="shared" si="0"/>
        <v>5410.686622458341</v>
      </c>
      <c r="E53" s="1"/>
      <c r="F53" s="1"/>
      <c r="G53" s="1"/>
      <c r="H53" s="1"/>
      <c r="I53" s="2"/>
    </row>
    <row r="54" spans="2:9" ht="12.75">
      <c r="B54" s="1">
        <v>39</v>
      </c>
      <c r="C54" s="21">
        <f t="shared" si="1"/>
        <v>12158.547417510785</v>
      </c>
      <c r="D54" s="1">
        <f t="shared" si="0"/>
        <v>5616.619379725162</v>
      </c>
      <c r="E54" s="1"/>
      <c r="F54" s="1"/>
      <c r="G54" s="1"/>
      <c r="H54" s="1"/>
      <c r="I54" s="2"/>
    </row>
    <row r="55" spans="2:9" ht="12.75">
      <c r="B55" s="1">
        <v>40</v>
      </c>
      <c r="C55" s="21">
        <f t="shared" si="1"/>
        <v>12870.812808194423</v>
      </c>
      <c r="D55" s="1">
        <f t="shared" si="0"/>
        <v>5829.067756474631</v>
      </c>
      <c r="E55" s="1"/>
      <c r="F55" s="1"/>
      <c r="G55" s="2"/>
      <c r="H55" s="2"/>
      <c r="I55" s="2"/>
    </row>
    <row r="56" spans="2:9" ht="12.75">
      <c r="B56" s="1">
        <v>41</v>
      </c>
      <c r="C56" s="21">
        <f t="shared" si="1"/>
        <v>13621.82160900648</v>
      </c>
      <c r="D56" s="1">
        <f t="shared" si="0"/>
        <v>6048.227886355069</v>
      </c>
      <c r="E56" s="1"/>
      <c r="F56" s="1"/>
      <c r="G56" s="2"/>
      <c r="H56" s="2"/>
      <c r="I56" s="2"/>
    </row>
    <row r="57" spans="2:9" ht="12.75">
      <c r="B57" s="1">
        <v>42</v>
      </c>
      <c r="C57" s="21">
        <f t="shared" si="1"/>
        <v>14413.604894671216</v>
      </c>
      <c r="D57" s="1">
        <f t="shared" si="0"/>
        <v>6274.301715747408</v>
      </c>
      <c r="E57" s="1"/>
      <c r="F57" s="1"/>
      <c r="G57" s="2"/>
      <c r="H57" s="2"/>
      <c r="I57" s="2"/>
    </row>
    <row r="58" spans="2:9" ht="12.75">
      <c r="B58" s="1">
        <v>43</v>
      </c>
      <c r="C58" s="21">
        <f t="shared" si="1"/>
        <v>15248.298110775617</v>
      </c>
      <c r="D58" s="1">
        <f t="shared" si="0"/>
        <v>6507.49717516022</v>
      </c>
      <c r="E58" s="1"/>
      <c r="F58" s="1"/>
      <c r="G58" s="2"/>
      <c r="H58" s="2"/>
      <c r="I58" s="2"/>
    </row>
    <row r="59" spans="2:9" ht="12.75">
      <c r="B59" s="1">
        <v>44</v>
      </c>
      <c r="C59" s="21">
        <f t="shared" si="1"/>
        <v>16128.146376826367</v>
      </c>
      <c r="D59" s="1">
        <f t="shared" si="0"/>
        <v>6748.028355670031</v>
      </c>
      <c r="E59" s="1"/>
      <c r="F59" s="1"/>
      <c r="G59" s="2"/>
      <c r="H59" s="2"/>
      <c r="I59" s="2"/>
    </row>
    <row r="60" spans="2:9" ht="12.75">
      <c r="B60" s="1">
        <v>45</v>
      </c>
      <c r="C60" s="21">
        <f t="shared" si="1"/>
        <v>17055.51005699501</v>
      </c>
      <c r="D60" s="1">
        <f t="shared" si="0"/>
        <v>6996.115690555324</v>
      </c>
      <c r="E60" s="1"/>
      <c r="F60" s="1"/>
      <c r="G60" s="2"/>
      <c r="H60" s="2"/>
      <c r="I60" s="2"/>
    </row>
    <row r="61" spans="2:9" ht="12.75">
      <c r="B61" s="1">
        <v>46</v>
      </c>
      <c r="C61" s="21">
        <f t="shared" si="1"/>
        <v>18032.87061201191</v>
      </c>
      <c r="D61" s="1">
        <f t="shared" si="0"/>
        <v>7251.986142277047</v>
      </c>
      <c r="E61" s="1"/>
      <c r="F61" s="1"/>
      <c r="G61" s="2"/>
      <c r="H61" s="2"/>
      <c r="I61" s="2"/>
    </row>
    <row r="62" spans="2:9" ht="12.75">
      <c r="B62" s="1">
        <v>47</v>
      </c>
      <c r="C62" s="21">
        <f t="shared" si="1"/>
        <v>19062.836746344663</v>
      </c>
      <c r="D62" s="1">
        <f t="shared" si="0"/>
        <v>7515.873394962899</v>
      </c>
      <c r="E62" s="1"/>
      <c r="F62" s="1"/>
      <c r="G62" s="2"/>
      <c r="H62" s="2"/>
      <c r="I62" s="2"/>
    </row>
    <row r="63" spans="2:9" ht="12.75">
      <c r="B63" s="1">
        <v>48</v>
      </c>
      <c r="C63" s="21">
        <f t="shared" si="1"/>
        <v>20148.150865506024</v>
      </c>
      <c r="D63" s="1">
        <f t="shared" si="0"/>
        <v>7788.018052557341</v>
      </c>
      <c r="E63" s="1"/>
      <c r="F63" s="1"/>
      <c r="G63" s="2"/>
      <c r="H63" s="2"/>
      <c r="I63" s="2"/>
    </row>
    <row r="64" spans="2:9" ht="12.75">
      <c r="B64" s="1">
        <v>49</v>
      </c>
      <c r="C64" s="21">
        <f t="shared" si="1"/>
        <v>21291.695859080766</v>
      </c>
      <c r="D64" s="1">
        <f t="shared" si="0"/>
        <v>8068.667842803996</v>
      </c>
      <c r="E64" s="1"/>
      <c r="F64" s="1"/>
      <c r="G64" s="2"/>
      <c r="H64" s="2"/>
      <c r="I64" s="2"/>
    </row>
    <row r="65" spans="2:9" ht="12.75">
      <c r="B65" s="1">
        <v>50</v>
      </c>
      <c r="C65" s="21">
        <f t="shared" si="1"/>
        <v>22496.502225843244</v>
      </c>
      <c r="D65" s="1">
        <f t="shared" si="0"/>
        <v>8358.077827232026</v>
      </c>
      <c r="E65" s="1"/>
      <c r="F65" s="1"/>
      <c r="G65" s="2"/>
      <c r="H65" s="2"/>
      <c r="I65" s="2"/>
    </row>
    <row r="66" spans="2:9" ht="12.75">
      <c r="B66" s="1">
        <v>51</v>
      </c>
      <c r="C66" s="21">
        <f t="shared" si="1"/>
        <v>23765.755558158093</v>
      </c>
      <c r="D66" s="1">
        <f t="shared" si="0"/>
        <v>8656.510617323089</v>
      </c>
      <c r="E66" s="1"/>
      <c r="F66" s="1"/>
      <c r="G66" s="2"/>
      <c r="H66" s="2"/>
      <c r="I66" s="2"/>
    </row>
    <row r="67" spans="2:9" ht="12.75">
      <c r="B67" s="1">
        <v>52</v>
      </c>
      <c r="C67" s="21">
        <f t="shared" si="1"/>
        <v>25102.80440371936</v>
      </c>
      <c r="D67" s="1">
        <f t="shared" si="0"/>
        <v>8964.236597040779</v>
      </c>
      <c r="E67" s="1"/>
      <c r="F67" s="1"/>
      <c r="G67" s="2"/>
      <c r="H67" s="2"/>
      <c r="I67" s="2"/>
    </row>
    <row r="68" spans="2:9" ht="12.75">
      <c r="B68" s="1">
        <v>53</v>
      </c>
      <c r="C68" s="21">
        <f t="shared" si="1"/>
        <v>26511.168523588298</v>
      </c>
      <c r="D68" s="1">
        <f t="shared" si="0"/>
        <v>9281.534151909651</v>
      </c>
      <c r="E68" s="1"/>
      <c r="F68" s="1"/>
      <c r="G68" s="2"/>
      <c r="H68" s="2"/>
      <c r="I68" s="2"/>
    </row>
    <row r="69" spans="2:9" ht="12.75">
      <c r="B69" s="1">
        <v>54</v>
      </c>
      <c r="C69" s="21">
        <f t="shared" si="1"/>
        <v>27994.54756644117</v>
      </c>
      <c r="D69" s="1">
        <f t="shared" si="0"/>
        <v>9608.689904836516</v>
      </c>
      <c r="E69" s="1"/>
      <c r="F69" s="1"/>
      <c r="G69" s="2"/>
      <c r="H69" s="2"/>
      <c r="I69" s="2"/>
    </row>
    <row r="70" spans="2:9" ht="12.75">
      <c r="B70" s="1">
        <v>55</v>
      </c>
      <c r="C70" s="21">
        <f t="shared" si="1"/>
        <v>29556.830179936886</v>
      </c>
      <c r="D70" s="1">
        <f t="shared" si="0"/>
        <v>9945.99895887242</v>
      </c>
      <c r="E70" s="1"/>
      <c r="F70" s="1"/>
      <c r="G70" s="2"/>
      <c r="H70" s="2"/>
      <c r="I70" s="2"/>
    </row>
    <row r="71" spans="2:9" ht="12.75">
      <c r="B71" s="1">
        <v>56</v>
      </c>
      <c r="C71" s="21">
        <f t="shared" si="1"/>
        <v>31202.1035811626</v>
      </c>
      <c r="D71" s="1">
        <f t="shared" si="0"/>
        <v>10293.765147119408</v>
      </c>
      <c r="E71" s="1"/>
      <c r="F71" s="1"/>
      <c r="G71" s="2"/>
      <c r="H71" s="2"/>
      <c r="I71" s="2"/>
    </row>
    <row r="72" spans="2:9" ht="12.75">
      <c r="B72" s="1">
        <v>57</v>
      </c>
      <c r="C72" s="21">
        <f t="shared" si="1"/>
        <v>32934.663609216455</v>
      </c>
      <c r="D72" s="1">
        <f t="shared" si="0"/>
        <v>10652.301289992321</v>
      </c>
      <c r="E72" s="1"/>
      <c r="F72" s="1"/>
      <c r="G72" s="2"/>
      <c r="H72" s="2"/>
      <c r="I72" s="2"/>
    </row>
    <row r="73" spans="2:9" ht="12.75">
      <c r="B73" s="1">
        <v>58</v>
      </c>
      <c r="C73" s="21">
        <f t="shared" si="1"/>
        <v>34759.025284142896</v>
      </c>
      <c r="D73" s="1">
        <f t="shared" si="0"/>
        <v>11021.929460051975</v>
      </c>
      <c r="E73" s="1"/>
      <c r="F73" s="1"/>
      <c r="G73" s="2"/>
      <c r="H73" s="2"/>
      <c r="I73" s="2"/>
    </row>
    <row r="74" spans="2:9" ht="12.75">
      <c r="B74" s="1">
        <v>59</v>
      </c>
      <c r="C74" s="21">
        <f t="shared" si="1"/>
        <v>36679.93389764961</v>
      </c>
      <c r="D74" s="1">
        <f t="shared" si="0"/>
        <v>11402.981254632421</v>
      </c>
      <c r="E74" s="1"/>
      <c r="F74" s="1"/>
      <c r="G74" s="2"/>
      <c r="H74" s="2"/>
      <c r="I74" s="2"/>
    </row>
    <row r="75" spans="2:9" ht="12.75">
      <c r="B75" s="1">
        <v>60</v>
      </c>
      <c r="C75" s="21">
        <f t="shared" si="1"/>
        <v>38702.37666231066</v>
      </c>
      <c r="D75" s="1">
        <f t="shared" si="0"/>
        <v>11795.798076491672</v>
      </c>
      <c r="E75" s="1"/>
      <c r="F75" s="1"/>
      <c r="G75" s="2"/>
      <c r="H75" s="2"/>
      <c r="I75" s="2"/>
    </row>
    <row r="76" spans="2:9" ht="12.75">
      <c r="B76" s="1"/>
      <c r="C76" s="1"/>
      <c r="D76" s="1"/>
      <c r="E76" s="1"/>
      <c r="F76" s="1"/>
      <c r="G76" s="2"/>
      <c r="H76" s="2"/>
      <c r="I76" s="2"/>
    </row>
    <row r="77" spans="2:9" ht="12.75">
      <c r="B77" s="1"/>
      <c r="C77" s="2"/>
      <c r="D77" s="2"/>
      <c r="E77" s="1"/>
      <c r="F77" s="1"/>
      <c r="G77" s="2"/>
      <c r="H77" s="2"/>
      <c r="I77" s="2"/>
    </row>
    <row r="78" spans="2:9" ht="12.75">
      <c r="B78" s="1"/>
      <c r="C78" s="1"/>
      <c r="D78" s="1"/>
      <c r="E78" s="1"/>
      <c r="F78" s="1"/>
      <c r="G78" s="2"/>
      <c r="H78" s="2"/>
      <c r="I78" s="2"/>
    </row>
    <row r="79" spans="2:9" ht="12.75">
      <c r="B79" s="1"/>
      <c r="C79" s="1"/>
      <c r="D79" s="1"/>
      <c r="E79" s="1"/>
      <c r="F79" s="1"/>
      <c r="G79" s="2"/>
      <c r="H79" s="2"/>
      <c r="I79" s="2"/>
    </row>
    <row r="80" spans="2:9" ht="12.75">
      <c r="B80" s="1"/>
      <c r="C80" s="1"/>
      <c r="D80" s="1"/>
      <c r="E80" s="1"/>
      <c r="F80" s="1"/>
      <c r="G80" s="2"/>
      <c r="H80" s="2"/>
      <c r="I80" s="2"/>
    </row>
    <row r="81" spans="2:9" ht="12.75">
      <c r="B81" s="2"/>
      <c r="C81" s="2"/>
      <c r="D81" s="2"/>
      <c r="E81" s="2"/>
      <c r="F81" s="2"/>
      <c r="G81" s="2"/>
      <c r="H81" s="2"/>
      <c r="I81" s="2"/>
    </row>
    <row r="82" spans="2:9" ht="12.75">
      <c r="B82" s="2"/>
      <c r="C82" s="2"/>
      <c r="D82" s="2"/>
      <c r="E82" s="2"/>
      <c r="F82" s="2"/>
      <c r="G82" s="2"/>
      <c r="H82" s="2"/>
      <c r="I82" s="2"/>
    </row>
    <row r="83" spans="2:9" ht="12.75">
      <c r="B83" s="2"/>
      <c r="C83" s="2"/>
      <c r="D83" s="2"/>
      <c r="E83" s="2"/>
      <c r="F83" s="2"/>
      <c r="G83" s="2"/>
      <c r="H83" s="2"/>
      <c r="I83" s="2"/>
    </row>
  </sheetData>
  <printOptions/>
  <pageMargins left="0.75" right="0.75" top="1" bottom="1" header="0" footer="0"/>
  <pageSetup horizontalDpi="300" verticalDpi="300" orientation="portrait"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FAMILIAR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 Plaza Vidaurre</dc:creator>
  <cp:keywords/>
  <dc:description/>
  <cp:lastModifiedBy>WINDOWS XP</cp:lastModifiedBy>
  <cp:lastPrinted>2004-11-20T01:24:31Z</cp:lastPrinted>
  <dcterms:created xsi:type="dcterms:W3CDTF">2004-06-12T17:52:45Z</dcterms:created>
  <dcterms:modified xsi:type="dcterms:W3CDTF">2004-11-20T01:25:42Z</dcterms:modified>
  <cp:category/>
  <cp:version/>
  <cp:contentType/>
  <cp:contentStatus/>
</cp:coreProperties>
</file>