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4"/>
  </bookViews>
  <sheets>
    <sheet name="B" sheetId="1" r:id="rId1"/>
    <sheet name="C" sheetId="2" r:id="rId2"/>
    <sheet name=" A" sheetId="3" r:id="rId3"/>
    <sheet name="Y" sheetId="4" r:id="rId4"/>
    <sheet name="D" sheetId="5" r:id="rId5"/>
  </sheets>
  <definedNames/>
  <calcPr fullCalcOnLoad="1"/>
</workbook>
</file>

<file path=xl/sharedStrings.xml><?xml version="1.0" encoding="utf-8"?>
<sst xmlns="http://schemas.openxmlformats.org/spreadsheetml/2006/main" count="113" uniqueCount="78">
  <si>
    <t xml:space="preserve"> </t>
  </si>
  <si>
    <t>(e)</t>
  </si>
  <si>
    <t>( f ) * i</t>
  </si>
  <si>
    <t>(c ) - (d)</t>
  </si>
  <si>
    <t>( f ) - ( e )</t>
  </si>
  <si>
    <t>(f)</t>
  </si>
  <si>
    <t>(g)</t>
  </si>
  <si>
    <t>(c )</t>
  </si>
  <si>
    <t>(d)</t>
  </si>
  <si>
    <t>amorti-</t>
  </si>
  <si>
    <t>deuda</t>
  </si>
  <si>
    <t>n</t>
  </si>
  <si>
    <t>cuota</t>
  </si>
  <si>
    <t xml:space="preserve"> interés</t>
  </si>
  <si>
    <t>zación</t>
  </si>
  <si>
    <t>residual</t>
  </si>
  <si>
    <t>extinguida</t>
  </si>
  <si>
    <t>préstamo</t>
  </si>
  <si>
    <t>( g ) - ( e )</t>
  </si>
  <si>
    <t>datos</t>
  </si>
  <si>
    <t>función pago</t>
  </si>
  <si>
    <t>carga de datos</t>
  </si>
  <si>
    <t>periodo</t>
  </si>
  <si>
    <t>carga de</t>
  </si>
  <si>
    <t xml:space="preserve">gradiente de </t>
  </si>
  <si>
    <t>ingresos</t>
  </si>
  <si>
    <t>gradiente de</t>
  </si>
  <si>
    <t>costos</t>
  </si>
  <si>
    <t>primer</t>
  </si>
  <si>
    <t>ingreso</t>
  </si>
  <si>
    <t>primer costo</t>
  </si>
  <si>
    <t>tasa de</t>
  </si>
  <si>
    <t>oportunidad</t>
  </si>
  <si>
    <t>vpn</t>
  </si>
  <si>
    <t>función excel</t>
  </si>
  <si>
    <t>T.0.</t>
  </si>
  <si>
    <t>VPN</t>
  </si>
  <si>
    <t>inversiones</t>
  </si>
  <si>
    <t>TO = 2%</t>
  </si>
  <si>
    <t>inversión</t>
  </si>
  <si>
    <t>TIR</t>
  </si>
  <si>
    <t>resultados cargados caso por caso</t>
  </si>
  <si>
    <t>(para efectuar estimaciones de</t>
  </si>
  <si>
    <t xml:space="preserve">diferentes niveles de inversión, </t>
  </si>
  <si>
    <t>la TIR y elaborar tabla de abajo, para</t>
  </si>
  <si>
    <t>estimación de la TIR con la función del Excel</t>
  </si>
  <si>
    <t xml:space="preserve">VPN </t>
  </si>
  <si>
    <t>(%)</t>
  </si>
  <si>
    <t>prueba de la TIR, buscando un VPN=0</t>
  </si>
  <si>
    <t>variando la celda, H21 )</t>
  </si>
  <si>
    <t xml:space="preserve">Tasa de </t>
  </si>
  <si>
    <t>TIRM</t>
  </si>
  <si>
    <t>EJERCICIO A DE LA PRACTICA Nº4 CICLO 2005-01</t>
  </si>
  <si>
    <t>EJERCICIO B  DE LA PRACTICA Nº 4 CICLO 2005-01</t>
  </si>
  <si>
    <t>renta1</t>
  </si>
  <si>
    <t>renta 2</t>
  </si>
  <si>
    <t>renta 3</t>
  </si>
  <si>
    <t>renta 4</t>
  </si>
  <si>
    <t>prueba</t>
  </si>
  <si>
    <t>cálculo tasa</t>
  </si>
  <si>
    <t xml:space="preserve"> tas. Mensual</t>
  </si>
  <si>
    <t>rentas</t>
  </si>
  <si>
    <t>neto</t>
  </si>
  <si>
    <t>valor.venta</t>
  </si>
  <si>
    <t>VPN con</t>
  </si>
  <si>
    <t>la TIR</t>
  </si>
  <si>
    <t>TIRM con</t>
  </si>
  <si>
    <t>datos del flujo de caja estimado</t>
  </si>
  <si>
    <t>EJERCICIO C DE LA PRACTICA Nº 4 CICLO 2005-01</t>
  </si>
  <si>
    <t>egresos</t>
  </si>
  <si>
    <t>valor venta</t>
  </si>
  <si>
    <t xml:space="preserve"> valor presente</t>
  </si>
  <si>
    <t>TO = 2.6%</t>
  </si>
  <si>
    <t>EJERCICIO D DE LA PRACTICA Nº 4 CICLO 2005-01</t>
  </si>
  <si>
    <t>renta 5</t>
  </si>
  <si>
    <t>renta 6</t>
  </si>
  <si>
    <t>renta 7</t>
  </si>
  <si>
    <t>renta 8</t>
  </si>
</sst>
</file>

<file path=xl/styles.xml><?xml version="1.0" encoding="utf-8"?>
<styleSheet xmlns="http://schemas.openxmlformats.org/spreadsheetml/2006/main">
  <numFmts count="4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S/.-280A]\ #,##0.00_ ;[Red]\-[$S/.-280A]\ #,##0.00\ "/>
    <numFmt numFmtId="173" formatCode="0.0"/>
    <numFmt numFmtId="174" formatCode="0.000"/>
    <numFmt numFmtId="175" formatCode="[$S/.-280A]\ #,##0_ ;[Red]\-[$S/.-280A]\ #,##0\ "/>
    <numFmt numFmtId="176" formatCode="#,##0.00_ ;[Red]\-#,##0.00\ "/>
    <numFmt numFmtId="177" formatCode="#,##0.000_ ;[Red]\-#,##0.000\ "/>
    <numFmt numFmtId="178" formatCode="#,##0.0000_ ;[Red]\-#,##0.0000\ "/>
    <numFmt numFmtId="179" formatCode="#,##0.00000_ ;[Red]\-#,##0.00000\ "/>
    <numFmt numFmtId="180" formatCode="0.0%"/>
    <numFmt numFmtId="181" formatCode="0.000%"/>
    <numFmt numFmtId="182" formatCode="[$S/.-280A]\ #,##0.00"/>
    <numFmt numFmtId="183" formatCode="0.0000%"/>
    <numFmt numFmtId="184" formatCode="&quot;S/.&quot;\ #,##0.00"/>
    <numFmt numFmtId="185" formatCode="0.0000"/>
    <numFmt numFmtId="186" formatCode="0.00000"/>
    <numFmt numFmtId="187" formatCode="0.00000%"/>
    <numFmt numFmtId="188" formatCode="0.00000000000"/>
    <numFmt numFmtId="189" formatCode="0.000000000000"/>
    <numFmt numFmtId="190" formatCode="0.0000000000000"/>
    <numFmt numFmtId="191" formatCode="0.0000000000"/>
    <numFmt numFmtId="192" formatCode="0.000000000"/>
    <numFmt numFmtId="193" formatCode="0.00000000"/>
    <numFmt numFmtId="194" formatCode="0.0000000"/>
    <numFmt numFmtId="195" formatCode="0.000000"/>
    <numFmt numFmtId="196" formatCode="0.000000%"/>
    <numFmt numFmtId="197" formatCode="#,##0.000"/>
    <numFmt numFmtId="198" formatCode="#,##0.0000"/>
    <numFmt numFmtId="199" formatCode="#,##0.00000"/>
    <numFmt numFmtId="200" formatCode="0.0000000000%"/>
    <numFmt numFmtId="201" formatCode="[$S/.-280A]\ #,##0.0_ ;[Red]\-[$S/.-280A]\ #,##0.0\ "/>
    <numFmt numFmtId="202" formatCode="[$S/.-280A]\ #,##0.000_ ;[Red]\-[$S/.-280A]\ #,##0.000\ "/>
  </numFmts>
  <fonts count="7">
    <font>
      <sz val="10"/>
      <name val="Arial"/>
      <family val="0"/>
    </font>
    <font>
      <b/>
      <sz val="10"/>
      <name val="Arial"/>
      <family val="2"/>
    </font>
    <font>
      <sz val="8"/>
      <name val="Arial"/>
      <family val="0"/>
    </font>
    <font>
      <u val="single"/>
      <sz val="10"/>
      <name val="Arial"/>
      <family val="2"/>
    </font>
    <font>
      <sz val="9"/>
      <name val="Arial"/>
      <family val="2"/>
    </font>
    <font>
      <u val="single"/>
      <sz val="8"/>
      <name val="Arial"/>
      <family val="0"/>
    </font>
    <font>
      <b/>
      <u val="single"/>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8" fontId="0" fillId="0" borderId="0" xfId="0" applyNumberFormat="1" applyFill="1" applyBorder="1" applyAlignment="1">
      <alignment/>
    </xf>
    <xf numFmtId="0" fontId="0" fillId="0" borderId="0" xfId="0" applyFont="1" applyFill="1" applyBorder="1" applyAlignment="1">
      <alignment horizontal="center"/>
    </xf>
    <xf numFmtId="0" fontId="3" fillId="0" borderId="0" xfId="0" applyFont="1" applyFill="1" applyBorder="1" applyAlignment="1">
      <alignment horizontal="center"/>
    </xf>
    <xf numFmtId="2" fontId="0" fillId="0" borderId="0" xfId="0" applyNumberFormat="1" applyFill="1" applyBorder="1" applyAlignment="1">
      <alignment horizontal="center"/>
    </xf>
    <xf numFmtId="10" fontId="0" fillId="0" borderId="0" xfId="19" applyNumberFormat="1" applyFill="1" applyBorder="1" applyAlignment="1">
      <alignment horizontal="center"/>
    </xf>
    <xf numFmtId="0" fontId="3" fillId="0" borderId="0" xfId="0" applyFont="1" applyFill="1" applyBorder="1" applyAlignment="1">
      <alignment/>
    </xf>
    <xf numFmtId="0" fontId="0" fillId="0" borderId="0" xfId="0" applyBorder="1" applyAlignment="1">
      <alignment horizontal="center"/>
    </xf>
    <xf numFmtId="0" fontId="0" fillId="0" borderId="0" xfId="0" applyFont="1" applyFill="1" applyBorder="1" applyAlignment="1">
      <alignment/>
    </xf>
    <xf numFmtId="182" fontId="0" fillId="0" borderId="0" xfId="0" applyNumberFormat="1" applyFill="1" applyBorder="1" applyAlignment="1">
      <alignment horizontal="center"/>
    </xf>
    <xf numFmtId="0" fontId="5" fillId="0" borderId="0" xfId="0" applyFont="1" applyFill="1" applyBorder="1" applyAlignment="1">
      <alignment/>
    </xf>
    <xf numFmtId="4" fontId="0" fillId="0" borderId="0" xfId="0" applyNumberFormat="1" applyFill="1" applyBorder="1" applyAlignment="1">
      <alignment horizontal="center"/>
    </xf>
    <xf numFmtId="0" fontId="2" fillId="0" borderId="0" xfId="0" applyFont="1" applyFill="1" applyBorder="1" applyAlignment="1">
      <alignment horizontal="center"/>
    </xf>
    <xf numFmtId="9" fontId="2" fillId="0" borderId="0" xfId="19" applyFont="1" applyFill="1" applyBorder="1" applyAlignment="1">
      <alignment horizontal="center"/>
    </xf>
    <xf numFmtId="167" fontId="0" fillId="0" borderId="0" xfId="0" applyNumberFormat="1" applyFill="1" applyBorder="1" applyAlignment="1">
      <alignment horizontal="center"/>
    </xf>
    <xf numFmtId="0" fontId="1" fillId="0" borderId="0" xfId="0" applyFont="1" applyFill="1" applyBorder="1" applyAlignment="1">
      <alignment/>
    </xf>
    <xf numFmtId="167" fontId="0" fillId="0" borderId="0" xfId="0" applyNumberFormat="1" applyFill="1" applyBorder="1" applyAlignment="1">
      <alignment/>
    </xf>
    <xf numFmtId="174" fontId="0" fillId="0" borderId="0" xfId="0" applyNumberFormat="1" applyFill="1" applyBorder="1" applyAlignment="1">
      <alignment horizontal="center"/>
    </xf>
    <xf numFmtId="9" fontId="0" fillId="0" borderId="0" xfId="19" applyFill="1" applyBorder="1" applyAlignment="1">
      <alignment horizontal="center"/>
    </xf>
    <xf numFmtId="172" fontId="0" fillId="0" borderId="0" xfId="0" applyNumberFormat="1" applyFill="1" applyBorder="1" applyAlignment="1">
      <alignment horizontal="center"/>
    </xf>
    <xf numFmtId="0" fontId="3" fillId="0" borderId="0" xfId="0" applyFont="1" applyFill="1" applyBorder="1" applyAlignment="1">
      <alignment/>
    </xf>
    <xf numFmtId="183" fontId="0" fillId="0" borderId="0" xfId="19" applyNumberFormat="1" applyFont="1" applyFill="1" applyBorder="1" applyAlignment="1">
      <alignment horizontal="center"/>
    </xf>
    <xf numFmtId="1" fontId="0" fillId="0" borderId="0" xfId="19" applyNumberFormat="1" applyFill="1" applyBorder="1" applyAlignment="1">
      <alignment horizontal="center"/>
    </xf>
    <xf numFmtId="1" fontId="0" fillId="0" borderId="0" xfId="19" applyNumberFormat="1" applyFont="1" applyFill="1" applyBorder="1" applyAlignment="1">
      <alignment horizontal="center"/>
    </xf>
    <xf numFmtId="183" fontId="0" fillId="0" borderId="0" xfId="19" applyNumberFormat="1" applyFill="1" applyBorder="1" applyAlignment="1">
      <alignment horizontal="center"/>
    </xf>
    <xf numFmtId="0" fontId="2" fillId="0" borderId="0" xfId="0" applyFont="1" applyFill="1" applyBorder="1" applyAlignment="1">
      <alignment/>
    </xf>
    <xf numFmtId="0" fontId="6" fillId="0" borderId="0" xfId="0" applyFont="1" applyFill="1" applyBorder="1" applyAlignment="1">
      <alignment/>
    </xf>
    <xf numFmtId="184" fontId="0" fillId="0" borderId="0" xfId="0" applyNumberFormat="1" applyFill="1" applyBorder="1" applyAlignment="1">
      <alignment horizontal="center"/>
    </xf>
    <xf numFmtId="183" fontId="0" fillId="0" borderId="0" xfId="19" applyNumberFormat="1" applyFill="1" applyBorder="1" applyAlignment="1">
      <alignment horizontal="center"/>
    </xf>
    <xf numFmtId="181" fontId="0" fillId="0" borderId="0" xfId="0" applyNumberFormat="1" applyFill="1" applyBorder="1" applyAlignment="1">
      <alignment horizontal="center"/>
    </xf>
    <xf numFmtId="10" fontId="0" fillId="0" borderId="0" xfId="19" applyNumberFormat="1" applyFill="1" applyBorder="1" applyAlignment="1">
      <alignment horizontal="center"/>
    </xf>
    <xf numFmtId="2" fontId="0" fillId="0" borderId="0" xfId="0" applyNumberFormat="1" applyAlignment="1">
      <alignment/>
    </xf>
    <xf numFmtId="0" fontId="0" fillId="0" borderId="0" xfId="0" applyAlignment="1">
      <alignment horizontal="center"/>
    </xf>
    <xf numFmtId="10" fontId="0" fillId="0" borderId="0" xfId="0" applyNumberFormat="1" applyAlignment="1">
      <alignment horizontal="center"/>
    </xf>
    <xf numFmtId="0" fontId="0" fillId="0" borderId="1" xfId="0" applyFill="1" applyBorder="1" applyAlignment="1">
      <alignment horizontal="center"/>
    </xf>
    <xf numFmtId="187" fontId="2" fillId="0" borderId="0" xfId="19" applyNumberFormat="1" applyFont="1" applyFill="1" applyBorder="1" applyAlignment="1">
      <alignment horizontal="center"/>
    </xf>
    <xf numFmtId="2" fontId="0" fillId="0" borderId="0" xfId="0" applyNumberFormat="1" applyAlignment="1">
      <alignment horizontal="center"/>
    </xf>
    <xf numFmtId="0" fontId="0" fillId="0" borderId="1" xfId="0" applyFill="1" applyBorder="1" applyAlignment="1">
      <alignment/>
    </xf>
    <xf numFmtId="180" fontId="0" fillId="0" borderId="0" xfId="19" applyNumberFormat="1" applyFill="1" applyBorder="1" applyAlignment="1">
      <alignment horizontal="center"/>
    </xf>
    <xf numFmtId="180" fontId="0" fillId="0" borderId="0" xfId="19" applyNumberFormat="1" applyFont="1" applyFill="1" applyBorder="1" applyAlignment="1">
      <alignment horizontal="center"/>
    </xf>
    <xf numFmtId="8" fontId="0" fillId="0" borderId="0" xfId="0" applyNumberFormat="1" applyAlignment="1">
      <alignment horizontal="center"/>
    </xf>
    <xf numFmtId="10" fontId="0" fillId="0" borderId="0" xfId="0" applyNumberFormat="1" applyAlignment="1">
      <alignment/>
    </xf>
    <xf numFmtId="199" fontId="0" fillId="0" borderId="0" xfId="0" applyNumberFormat="1" applyFill="1" applyBorder="1" applyAlignment="1">
      <alignment horizontal="center"/>
    </xf>
    <xf numFmtId="0" fontId="0" fillId="0" borderId="2" xfId="0" applyFill="1" applyBorder="1" applyAlignment="1">
      <alignment horizontal="center"/>
    </xf>
    <xf numFmtId="0" fontId="2" fillId="0" borderId="2" xfId="0" applyFont="1" applyFill="1" applyBorder="1" applyAlignment="1">
      <alignment horizontal="center"/>
    </xf>
    <xf numFmtId="0" fontId="0" fillId="0" borderId="2" xfId="0" applyFill="1" applyBorder="1" applyAlignment="1">
      <alignment/>
    </xf>
    <xf numFmtId="0" fontId="0" fillId="0" borderId="3" xfId="0" applyFill="1" applyBorder="1" applyAlignment="1">
      <alignment horizontal="center"/>
    </xf>
    <xf numFmtId="0" fontId="0" fillId="0" borderId="3" xfId="0" applyFill="1" applyBorder="1" applyAlignment="1">
      <alignment/>
    </xf>
    <xf numFmtId="0" fontId="3" fillId="0" borderId="0" xfId="0" applyFont="1" applyAlignment="1">
      <alignment/>
    </xf>
    <xf numFmtId="4" fontId="0" fillId="0" borderId="0" xfId="0" applyNumberFormat="1" applyAlignment="1">
      <alignment horizontal="center"/>
    </xf>
    <xf numFmtId="4" fontId="0" fillId="0" borderId="0" xfId="0" applyNumberFormat="1" applyFill="1" applyBorder="1" applyAlignment="1">
      <alignment/>
    </xf>
    <xf numFmtId="4" fontId="0" fillId="0" borderId="0" xfId="0" applyNumberFormat="1" applyAlignment="1">
      <alignment/>
    </xf>
    <xf numFmtId="4" fontId="0" fillId="0" borderId="0" xfId="19" applyNumberFormat="1" applyFill="1" applyBorder="1" applyAlignment="1">
      <alignment horizontal="center"/>
    </xf>
    <xf numFmtId="0" fontId="0" fillId="0" borderId="2" xfId="0" applyBorder="1" applyAlignment="1">
      <alignment/>
    </xf>
    <xf numFmtId="4" fontId="0" fillId="0" borderId="1" xfId="0" applyNumberFormat="1" applyFill="1" applyBorder="1" applyAlignment="1">
      <alignment horizontal="center"/>
    </xf>
    <xf numFmtId="4" fontId="0" fillId="0" borderId="2" xfId="0" applyNumberFormat="1" applyFill="1" applyBorder="1" applyAlignment="1">
      <alignment horizontal="center"/>
    </xf>
    <xf numFmtId="4" fontId="0" fillId="0" borderId="4" xfId="0" applyNumberFormat="1" applyFill="1" applyBorder="1" applyAlignment="1">
      <alignment horizontal="center"/>
    </xf>
    <xf numFmtId="10" fontId="0" fillId="0" borderId="0" xfId="19" applyNumberFormat="1" applyAlignment="1">
      <alignment/>
    </xf>
    <xf numFmtId="0" fontId="0" fillId="0" borderId="0" xfId="0" applyFill="1" applyBorder="1" applyAlignment="1">
      <alignment/>
    </xf>
    <xf numFmtId="181" fontId="0" fillId="0" borderId="0" xfId="0" applyNumberFormat="1" applyAlignment="1">
      <alignment horizontal="center"/>
    </xf>
    <xf numFmtId="0" fontId="0" fillId="2" borderId="0" xfId="0" applyFill="1" applyBorder="1" applyAlignment="1">
      <alignment horizontal="center"/>
    </xf>
    <xf numFmtId="2" fontId="0" fillId="2" borderId="0" xfId="0" applyNumberFormat="1" applyFill="1" applyBorder="1" applyAlignment="1">
      <alignment horizontal="center"/>
    </xf>
    <xf numFmtId="4" fontId="0" fillId="2" borderId="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7</xdr:col>
      <xdr:colOff>228600</xdr:colOff>
      <xdr:row>10</xdr:row>
      <xdr:rowOff>0</xdr:rowOff>
    </xdr:to>
    <xdr:sp>
      <xdr:nvSpPr>
        <xdr:cNvPr id="1" name="TextBox 1"/>
        <xdr:cNvSpPr txBox="1">
          <a:spLocks noChangeArrowheads="1"/>
        </xdr:cNvSpPr>
      </xdr:nvSpPr>
      <xdr:spPr>
        <a:xfrm>
          <a:off x="419100" y="219075"/>
          <a:ext cx="4791075" cy="14001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Ud. tiene planeado comprar un departamento nuevo de un valor de $50,000.00 a través de un crédito hipotecario. La institución financiera que lo financia le aplica una tasa de interés efectiva anual en dólares de 10%. El préstamo será pagado en 15 años en cuotas mensuales iguales vencidas. La primea cuota es dentro de un mes. ¿Cuál es el valor del interés, que forma parte de la cuota mensual, en cada uno de los siguientes meses?: (5 puntos) 
(1)  10 ; (2) 11 ; (3) 12; (4) 13  (5) 14 ; (6)166 (7) 167 (8) 168 (9) 169 (10) 170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66675</xdr:rowOff>
    </xdr:from>
    <xdr:to>
      <xdr:col>7</xdr:col>
      <xdr:colOff>638175</xdr:colOff>
      <xdr:row>13</xdr:row>
      <xdr:rowOff>85725</xdr:rowOff>
    </xdr:to>
    <xdr:sp>
      <xdr:nvSpPr>
        <xdr:cNvPr id="1" name="TextBox 1"/>
        <xdr:cNvSpPr txBox="1">
          <a:spLocks noChangeArrowheads="1"/>
        </xdr:cNvSpPr>
      </xdr:nvSpPr>
      <xdr:spPr>
        <a:xfrm>
          <a:off x="1181100" y="228600"/>
          <a:ext cx="4991100" cy="19621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El perfil económico de un negocio de vida útil de 5 años, requiere de una inversión   inicial el día de hoy de un valor de S/. 20,000.00. El flujo de ingresos netos  estimados es  mensual y vencido. El primer ingreso neto estimado es dentro de un mes y tiene un valor S/. 1,150.00. El resto de ingresos netos irán aumentando a una tasa de 5%. El perfil considera un valor de venta al final de la vida útil del negocio de S/.5,000.00 . Estimar la Tasa Interna de Retorno Modificada para cada una de las siguientes  tasas de oportunidad:     (5 puntos)
(1) 2% ; (2) 2.1 ; (3) 2.2%; (4) 2.3%  (5) 2.4% ; (6) 2.5%, (7) 2.6%; (8) 2.7%; (9) 2.8%; (10) 2.9%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47625</xdr:rowOff>
    </xdr:from>
    <xdr:to>
      <xdr:col>15</xdr:col>
      <xdr:colOff>161925</xdr:colOff>
      <xdr:row>21</xdr:row>
      <xdr:rowOff>114300</xdr:rowOff>
    </xdr:to>
    <xdr:sp>
      <xdr:nvSpPr>
        <xdr:cNvPr id="1" name="TextBox 1"/>
        <xdr:cNvSpPr txBox="1">
          <a:spLocks noChangeArrowheads="1"/>
        </xdr:cNvSpPr>
      </xdr:nvSpPr>
      <xdr:spPr>
        <a:xfrm>
          <a:off x="971550" y="209550"/>
          <a:ext cx="11849100" cy="33051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Estimar la tasa interna de retorno  para los siguientes proyectos económicos: 
</a:t>
          </a:r>
          <a:r>
            <a:rPr lang="en-US" cap="none" sz="1000" b="0" i="0" u="sng" baseline="0">
              <a:latin typeface="Arial"/>
              <a:ea typeface="Arial"/>
              <a:cs typeface="Arial"/>
            </a:rPr>
            <a:t>periodo              Flujos      Proyecto 1        Proyecto 2        Proyecto 3        Proyecto 4   Proyecto 5   Proyecto 6 Proyecto 7 Proyecto 8</a:t>
          </a:r>
          <a:r>
            <a:rPr lang="en-US" cap="none" sz="1000" b="0" i="0" u="none" baseline="0">
              <a:latin typeface="Arial"/>
              <a:ea typeface="Arial"/>
              <a:cs typeface="Arial"/>
            </a:rPr>
            <a:t>
    0                   Inversión   -40,000           -45,000              -50,000             -55,000
    1                   Renta 1      900.00           1050.00             1500                 1600
    2                   Renta 2     918.00            1071.00             1500                 1616
    3                   Renta 3     936.36            1092.40             1500                 1632.16
.   4                   Renta 4     955.09                                                            1648.48
    .                        .               .                    .                        .                          .
    .                        .               .                    .                        .                          .
    .                        .               .                    .                        .                          .
   60                  Renta 60       .                     .                        .                          .
(1) TIR 1; (2) TIR 2 ; (3) TIR 3; (4) TIR 4; TIR 5; (5) TIR 5; (6) TIR 6; (7) TIR 7; (8) TIR 8 
(Colocar las estimaciones de las TIR en la tabla de respuestas) 
pista: algunos proyectos tienen gradiente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85725</xdr:rowOff>
    </xdr:from>
    <xdr:to>
      <xdr:col>7</xdr:col>
      <xdr:colOff>695325</xdr:colOff>
      <xdr:row>18</xdr:row>
      <xdr:rowOff>76200</xdr:rowOff>
    </xdr:to>
    <xdr:sp>
      <xdr:nvSpPr>
        <xdr:cNvPr id="1" name="TextBox 2"/>
        <xdr:cNvSpPr txBox="1">
          <a:spLocks noChangeArrowheads="1"/>
        </xdr:cNvSpPr>
      </xdr:nvSpPr>
      <xdr:spPr>
        <a:xfrm>
          <a:off x="1181100" y="247650"/>
          <a:ext cx="5238750" cy="27432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D.-Ud. ha sido contratado para efectuar la evaluación económica de un negocio que cierta empresa tiene como objetivo llevar a cabo. Para el efecto Ud. diseña el perfil económico del negocio en coordinación con los inversionistas, de la siguiente manera: 
a) Un total de 5 inversiones: la primera, el día de hoy, y el resto cada 30 días. La primera inversión asciende a un valor  de 50,000.00 y el resto de inversiones aumentan en una tasa de 10% cada mes. 
 b) El primer ingreso será al final del 5to. mes y tendrá un valor S/.10,000.00     el mismo que aumentará cada mes en 5%. 
c) El primer costo también será al final del 5to. mes y tendrá un valor de S/.5,000.00  y aumentará  mensualmente en 3%.
d) La vida útil del proyecto es de 5 años y tiene un valor de venta al final de este periodo de S/.30,000.00. 
 Estimar el Valor Presente Neto para las siguientes tasas de oportunidad. (5 puntos)
(1)  2% ; (2) 2.1% ; (3) 2.2%; (4) 2.3%  (5) 2.4% ; (6) 2.5%, (7) 2.6%; (8) 2.7%; (9) 2.8%; (10) 2.9% 
</a:t>
          </a:r>
        </a:p>
      </xdr:txBody>
    </xdr:sp>
    <xdr:clientData/>
  </xdr:twoCellAnchor>
  <xdr:twoCellAnchor>
    <xdr:from>
      <xdr:col>8</xdr:col>
      <xdr:colOff>9525</xdr:colOff>
      <xdr:row>85</xdr:row>
      <xdr:rowOff>19050</xdr:rowOff>
    </xdr:from>
    <xdr:to>
      <xdr:col>8</xdr:col>
      <xdr:colOff>485775</xdr:colOff>
      <xdr:row>94</xdr:row>
      <xdr:rowOff>76200</xdr:rowOff>
    </xdr:to>
    <xdr:sp>
      <xdr:nvSpPr>
        <xdr:cNvPr id="2" name="AutoShape 14"/>
        <xdr:cNvSpPr>
          <a:spLocks/>
        </xdr:cNvSpPr>
      </xdr:nvSpPr>
      <xdr:spPr>
        <a:xfrm rot="5400000">
          <a:off x="6696075" y="13801725"/>
          <a:ext cx="476250" cy="1533525"/>
        </a:xfrm>
        <a:prstGeom prst="curvedConnector3">
          <a:avLst>
            <a:gd name="adj1" fmla="val -310"/>
            <a:gd name="adj2" fmla="val -2948000"/>
            <a:gd name="adj3" fmla="val -517703"/>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84</xdr:row>
      <xdr:rowOff>76200</xdr:rowOff>
    </xdr:from>
    <xdr:to>
      <xdr:col>7</xdr:col>
      <xdr:colOff>133350</xdr:colOff>
      <xdr:row>88</xdr:row>
      <xdr:rowOff>114300</xdr:rowOff>
    </xdr:to>
    <xdr:sp>
      <xdr:nvSpPr>
        <xdr:cNvPr id="3" name="AutoShape 15"/>
        <xdr:cNvSpPr>
          <a:spLocks/>
        </xdr:cNvSpPr>
      </xdr:nvSpPr>
      <xdr:spPr>
        <a:xfrm rot="5400000">
          <a:off x="5810250" y="13696950"/>
          <a:ext cx="47625" cy="695325"/>
        </a:xfrm>
        <a:prstGeom prst="curvedConnector3">
          <a:avLst>
            <a:gd name="adj1" fmla="val -685"/>
            <a:gd name="adj2" fmla="val -28810000"/>
            <a:gd name="adj3" fmla="val -892467"/>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05"/>
  <sheetViews>
    <sheetView workbookViewId="0" topLeftCell="A185">
      <selection activeCell="A185" sqref="A185"/>
    </sheetView>
  </sheetViews>
  <sheetFormatPr defaultColWidth="11.421875" defaultRowHeight="12.75"/>
  <cols>
    <col min="1" max="1" width="6.140625" style="0" customWidth="1"/>
    <col min="8" max="8" width="13.57421875" style="0" customWidth="1"/>
  </cols>
  <sheetData>
    <row r="1" spans="1:8" ht="12.75">
      <c r="A1" s="2"/>
      <c r="B1" s="2"/>
      <c r="C1" s="11" t="s">
        <v>53</v>
      </c>
      <c r="D1" s="2"/>
      <c r="E1" s="2"/>
      <c r="F1" s="2"/>
      <c r="G1" s="2"/>
      <c r="H1" s="2"/>
    </row>
    <row r="2" spans="1:8" ht="12.75">
      <c r="A2" s="2"/>
      <c r="B2" s="2"/>
      <c r="C2" s="2"/>
      <c r="D2" s="2"/>
      <c r="E2" s="2"/>
      <c r="F2" s="2"/>
      <c r="G2" s="2"/>
      <c r="H2" s="2"/>
    </row>
    <row r="3" spans="1:8" ht="12.75">
      <c r="A3" s="2"/>
      <c r="B3" s="2"/>
      <c r="C3" s="2"/>
      <c r="D3" s="2"/>
      <c r="E3" s="2"/>
      <c r="F3" s="2"/>
      <c r="G3" s="2"/>
      <c r="H3" s="2"/>
    </row>
    <row r="4" spans="1:8" ht="12.75">
      <c r="A4" s="2"/>
      <c r="B4" s="2"/>
      <c r="C4" s="2"/>
      <c r="D4" s="2"/>
      <c r="E4" s="2"/>
      <c r="F4" s="2"/>
      <c r="G4" s="2"/>
      <c r="H4" s="2"/>
    </row>
    <row r="5" spans="1:8" ht="12.75">
      <c r="A5" s="2"/>
      <c r="B5" s="2"/>
      <c r="C5" s="2"/>
      <c r="D5" s="2"/>
      <c r="E5" s="2"/>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12.75">
      <c r="A10" s="2"/>
      <c r="B10" s="2"/>
      <c r="C10" s="2"/>
      <c r="D10" s="2"/>
      <c r="E10" s="2"/>
      <c r="F10" s="2"/>
      <c r="G10" s="2"/>
      <c r="H10" s="2"/>
    </row>
    <row r="11" spans="1:8" ht="12.75">
      <c r="A11" s="2"/>
      <c r="B11" s="2"/>
      <c r="C11" s="2"/>
      <c r="D11" s="2"/>
      <c r="E11" s="2"/>
      <c r="F11" s="2"/>
      <c r="G11" s="2"/>
      <c r="H11" s="2"/>
    </row>
    <row r="12" spans="1:8" ht="12.75">
      <c r="A12" s="2"/>
      <c r="B12" s="2"/>
      <c r="C12" s="2"/>
      <c r="D12" s="2"/>
      <c r="E12" s="2"/>
      <c r="F12" s="2"/>
      <c r="G12" s="2"/>
      <c r="H12" s="2"/>
    </row>
    <row r="13" spans="1:8" ht="12.75">
      <c r="A13" s="2"/>
      <c r="B13" s="2" t="s">
        <v>19</v>
      </c>
      <c r="C13" s="15" t="s">
        <v>17</v>
      </c>
      <c r="D13" s="15">
        <v>50000</v>
      </c>
      <c r="E13" s="2"/>
      <c r="F13" s="2" t="s">
        <v>59</v>
      </c>
      <c r="G13" s="2"/>
      <c r="H13" s="2"/>
    </row>
    <row r="14" spans="1:8" ht="12.75">
      <c r="A14" s="2"/>
      <c r="B14" s="2"/>
      <c r="C14" s="15" t="s">
        <v>60</v>
      </c>
      <c r="D14" s="38">
        <v>0.0079741</v>
      </c>
      <c r="E14" s="2"/>
      <c r="F14" s="2">
        <f>1.1^(1/12)-1</f>
        <v>0.007974140428903764</v>
      </c>
      <c r="G14" s="2"/>
      <c r="H14" s="2"/>
    </row>
    <row r="15" spans="1:8" ht="12.75">
      <c r="A15" s="2"/>
      <c r="B15" s="2"/>
      <c r="C15" s="15" t="s">
        <v>0</v>
      </c>
      <c r="D15" s="15" t="s">
        <v>0</v>
      </c>
      <c r="E15" s="2"/>
      <c r="F15" s="2"/>
      <c r="G15" s="2"/>
      <c r="H15" s="2"/>
    </row>
    <row r="16" spans="1:8" ht="12.75">
      <c r="A16" s="2"/>
      <c r="B16" s="2" t="s">
        <v>20</v>
      </c>
      <c r="C16" s="19">
        <f>PMT(D14,180,D13)</f>
        <v>-524.1937132637597</v>
      </c>
      <c r="D16" s="2"/>
      <c r="E16" s="2"/>
      <c r="F16" s="2"/>
      <c r="G16" s="2"/>
      <c r="H16" s="2"/>
    </row>
    <row r="17" spans="1:8" ht="12.75">
      <c r="A17" s="2"/>
      <c r="B17" s="2"/>
      <c r="C17" s="2"/>
      <c r="D17" s="2"/>
      <c r="E17" s="2"/>
      <c r="F17" s="2"/>
      <c r="G17" s="2"/>
      <c r="H17" s="2"/>
    </row>
    <row r="18" spans="1:8" ht="12.75">
      <c r="A18" s="2"/>
      <c r="B18" s="2"/>
      <c r="C18" s="2"/>
      <c r="D18" s="2"/>
      <c r="E18" s="2"/>
      <c r="F18" s="2"/>
      <c r="G18" s="2"/>
      <c r="H18" s="2"/>
    </row>
    <row r="19" spans="1:8" ht="12.75">
      <c r="A19" s="2"/>
      <c r="B19" s="2"/>
      <c r="C19" s="2"/>
      <c r="D19" s="2"/>
      <c r="E19" s="2"/>
      <c r="F19" s="2"/>
      <c r="G19" s="2"/>
      <c r="H19" s="2"/>
    </row>
    <row r="20" spans="1:8" ht="12.75">
      <c r="A20" s="2"/>
      <c r="B20" s="2"/>
      <c r="C20" s="1" t="s">
        <v>2</v>
      </c>
      <c r="D20" s="1" t="s">
        <v>3</v>
      </c>
      <c r="E20" s="1" t="s">
        <v>4</v>
      </c>
      <c r="F20" s="1" t="s">
        <v>18</v>
      </c>
      <c r="G20" s="2"/>
      <c r="H20" s="2"/>
    </row>
    <row r="21" spans="1:8" ht="12.75">
      <c r="A21" s="1"/>
      <c r="B21" s="1" t="s">
        <v>7</v>
      </c>
      <c r="C21" s="1" t="s">
        <v>8</v>
      </c>
      <c r="D21" s="17" t="s">
        <v>1</v>
      </c>
      <c r="E21" s="1" t="s">
        <v>5</v>
      </c>
      <c r="F21" s="1" t="s">
        <v>6</v>
      </c>
      <c r="G21" s="2"/>
      <c r="H21" s="1" t="s">
        <v>21</v>
      </c>
    </row>
    <row r="22" spans="1:8" ht="12.75">
      <c r="A22" s="1"/>
      <c r="B22" s="2"/>
      <c r="C22" s="2"/>
      <c r="D22" s="1" t="s">
        <v>9</v>
      </c>
      <c r="E22" s="1" t="s">
        <v>10</v>
      </c>
      <c r="F22" s="1" t="s">
        <v>10</v>
      </c>
      <c r="G22" s="2"/>
      <c r="H22" s="2"/>
    </row>
    <row r="23" spans="1:8" ht="12.75">
      <c r="A23" s="1" t="s">
        <v>11</v>
      </c>
      <c r="B23" s="1" t="s">
        <v>12</v>
      </c>
      <c r="C23" s="1" t="s">
        <v>13</v>
      </c>
      <c r="D23" s="1" t="s">
        <v>14</v>
      </c>
      <c r="E23" s="1" t="s">
        <v>15</v>
      </c>
      <c r="F23" s="1" t="s">
        <v>16</v>
      </c>
      <c r="G23" s="2"/>
      <c r="H23" s="15" t="s">
        <v>0</v>
      </c>
    </row>
    <row r="24" spans="1:8" ht="12.75">
      <c r="A24" s="1"/>
      <c r="B24" s="2"/>
      <c r="C24" s="2"/>
      <c r="D24" s="2"/>
      <c r="E24" s="2"/>
      <c r="F24" s="2"/>
      <c r="G24" s="2"/>
      <c r="H24" s="15" t="s">
        <v>12</v>
      </c>
    </row>
    <row r="25" spans="1:8" ht="12.75">
      <c r="A25" s="1">
        <v>0</v>
      </c>
      <c r="B25" s="7">
        <v>0</v>
      </c>
      <c r="C25" s="7">
        <v>0</v>
      </c>
      <c r="D25" s="14">
        <v>0</v>
      </c>
      <c r="E25" s="14">
        <f>D13</f>
        <v>50000</v>
      </c>
      <c r="F25" s="14">
        <v>0</v>
      </c>
      <c r="G25" s="2"/>
      <c r="H25" s="4">
        <f>C16*-1</f>
        <v>524.1937132637597</v>
      </c>
    </row>
    <row r="26" spans="1:8" ht="12.75">
      <c r="A26" s="1">
        <v>1</v>
      </c>
      <c r="B26" s="7">
        <f>$H$25</f>
        <v>524.1937132637597</v>
      </c>
      <c r="C26" s="7">
        <f>E25*$D$14</f>
        <v>398.705</v>
      </c>
      <c r="D26" s="14">
        <f>B26-C26</f>
        <v>125.48871326375973</v>
      </c>
      <c r="E26" s="14">
        <f>E25-D26</f>
        <v>49874.51128673624</v>
      </c>
      <c r="F26" s="14">
        <f>F25+D26</f>
        <v>125.48871326375973</v>
      </c>
      <c r="G26" s="2"/>
      <c r="H26" s="2"/>
    </row>
    <row r="27" spans="1:8" ht="12.75">
      <c r="A27" s="1">
        <v>2</v>
      </c>
      <c r="B27" s="7">
        <f aca="true" t="shared" si="0" ref="B27:B90">$H$25</f>
        <v>524.1937132637597</v>
      </c>
      <c r="C27" s="7">
        <f aca="true" t="shared" si="1" ref="C27:C85">E26*$D$14</f>
        <v>397.70434045156344</v>
      </c>
      <c r="D27" s="14">
        <f aca="true" t="shared" si="2" ref="D27:D85">B27-C27</f>
        <v>126.48937281219628</v>
      </c>
      <c r="E27" s="14">
        <f aca="true" t="shared" si="3" ref="E27:E85">E26-D27</f>
        <v>49748.02191392404</v>
      </c>
      <c r="F27" s="14">
        <f aca="true" t="shared" si="4" ref="F27:F85">F26+D27</f>
        <v>251.978086075956</v>
      </c>
      <c r="G27" s="2"/>
      <c r="H27" s="2"/>
    </row>
    <row r="28" spans="1:8" ht="12.75">
      <c r="A28" s="1">
        <v>3</v>
      </c>
      <c r="B28" s="7">
        <f t="shared" si="0"/>
        <v>524.1937132637597</v>
      </c>
      <c r="C28" s="7">
        <f t="shared" si="1"/>
        <v>396.6957015438217</v>
      </c>
      <c r="D28" s="14">
        <f t="shared" si="2"/>
        <v>127.498011719938</v>
      </c>
      <c r="E28" s="14">
        <f t="shared" si="3"/>
        <v>49620.523902204106</v>
      </c>
      <c r="F28" s="14">
        <f t="shared" si="4"/>
        <v>379.476097795894</v>
      </c>
      <c r="G28" s="2"/>
      <c r="H28" s="2" t="s">
        <v>0</v>
      </c>
    </row>
    <row r="29" spans="1:8" ht="12.75">
      <c r="A29" s="1">
        <v>4</v>
      </c>
      <c r="B29" s="7">
        <f t="shared" si="0"/>
        <v>524.1937132637597</v>
      </c>
      <c r="C29" s="7">
        <f t="shared" si="1"/>
        <v>395.6790196485657</v>
      </c>
      <c r="D29" s="14">
        <f t="shared" si="2"/>
        <v>128.514693615194</v>
      </c>
      <c r="E29" s="14">
        <f t="shared" si="3"/>
        <v>49492.00920858891</v>
      </c>
      <c r="F29" s="14">
        <f t="shared" si="4"/>
        <v>507.990791411088</v>
      </c>
      <c r="G29" s="2"/>
      <c r="H29" s="3" t="s">
        <v>0</v>
      </c>
    </row>
    <row r="30" spans="1:8" ht="12.75">
      <c r="A30" s="1">
        <v>5</v>
      </c>
      <c r="B30" s="7">
        <f t="shared" si="0"/>
        <v>524.1937132637597</v>
      </c>
      <c r="C30" s="7">
        <f t="shared" si="1"/>
        <v>394.6542306302088</v>
      </c>
      <c r="D30" s="14">
        <f t="shared" si="2"/>
        <v>129.5394826335509</v>
      </c>
      <c r="E30" s="14">
        <f t="shared" si="3"/>
        <v>49362.46972595536</v>
      </c>
      <c r="F30" s="14">
        <f t="shared" si="4"/>
        <v>637.5302740446389</v>
      </c>
      <c r="G30" s="2"/>
      <c r="H30" s="4" t="s">
        <v>0</v>
      </c>
    </row>
    <row r="31" spans="1:8" ht="12.75">
      <c r="A31" s="1">
        <v>6</v>
      </c>
      <c r="B31" s="7">
        <f t="shared" si="0"/>
        <v>524.1937132637597</v>
      </c>
      <c r="C31" s="7">
        <f t="shared" si="1"/>
        <v>393.62126984174057</v>
      </c>
      <c r="D31" s="14">
        <f t="shared" si="2"/>
        <v>130.57244342201915</v>
      </c>
      <c r="E31" s="14">
        <f t="shared" si="3"/>
        <v>49231.89728253334</v>
      </c>
      <c r="F31" s="14">
        <f t="shared" si="4"/>
        <v>768.1027174666581</v>
      </c>
      <c r="G31" s="2"/>
      <c r="H31" s="2"/>
    </row>
    <row r="32" spans="1:8" ht="12.75">
      <c r="A32" s="1">
        <v>7</v>
      </c>
      <c r="B32" s="7">
        <f t="shared" si="0"/>
        <v>524.1937132637597</v>
      </c>
      <c r="C32" s="7">
        <f t="shared" si="1"/>
        <v>392.5800721206491</v>
      </c>
      <c r="D32" s="14">
        <f t="shared" si="2"/>
        <v>131.6136411431106</v>
      </c>
      <c r="E32" s="14">
        <f t="shared" si="3"/>
        <v>49100.28364139023</v>
      </c>
      <c r="F32" s="14">
        <f t="shared" si="4"/>
        <v>899.7163586097687</v>
      </c>
      <c r="G32" s="2"/>
      <c r="H32" s="2"/>
    </row>
    <row r="33" spans="1:8" ht="12.75">
      <c r="A33" s="1">
        <v>8</v>
      </c>
      <c r="B33" s="7">
        <f t="shared" si="0"/>
        <v>524.1937132637597</v>
      </c>
      <c r="C33" s="7">
        <f t="shared" si="1"/>
        <v>391.53057178480987</v>
      </c>
      <c r="D33" s="14">
        <f t="shared" si="2"/>
        <v>132.66314147894985</v>
      </c>
      <c r="E33" s="14">
        <f t="shared" si="3"/>
        <v>48967.62049991128</v>
      </c>
      <c r="F33" s="14">
        <f t="shared" si="4"/>
        <v>1032.3795000887185</v>
      </c>
      <c r="G33" s="2"/>
      <c r="H33" s="2"/>
    </row>
    <row r="34" spans="1:8" ht="12.75">
      <c r="A34" s="1">
        <v>9</v>
      </c>
      <c r="B34" s="7">
        <f t="shared" si="0"/>
        <v>524.1937132637597</v>
      </c>
      <c r="C34" s="7">
        <f t="shared" si="1"/>
        <v>390.4727026283425</v>
      </c>
      <c r="D34" s="14">
        <f t="shared" si="2"/>
        <v>133.7210106354172</v>
      </c>
      <c r="E34" s="14">
        <f t="shared" si="3"/>
        <v>48833.899489275864</v>
      </c>
      <c r="F34" s="14">
        <f t="shared" si="4"/>
        <v>1166.1005107241358</v>
      </c>
      <c r="G34" s="2"/>
      <c r="H34" s="2"/>
    </row>
    <row r="35" spans="1:8" ht="12.75">
      <c r="A35" s="63">
        <v>10</v>
      </c>
      <c r="B35" s="64">
        <f t="shared" si="0"/>
        <v>524.1937132637597</v>
      </c>
      <c r="C35" s="64">
        <f t="shared" si="1"/>
        <v>389.4063979174346</v>
      </c>
      <c r="D35" s="65">
        <f t="shared" si="2"/>
        <v>134.7873153463251</v>
      </c>
      <c r="E35" s="65">
        <f t="shared" si="3"/>
        <v>48699.11217392954</v>
      </c>
      <c r="F35" s="65">
        <f t="shared" si="4"/>
        <v>1300.887826070461</v>
      </c>
      <c r="G35" s="2"/>
      <c r="H35" s="2"/>
    </row>
    <row r="36" spans="1:8" ht="12.75">
      <c r="A36" s="63">
        <v>11</v>
      </c>
      <c r="B36" s="64">
        <f t="shared" si="0"/>
        <v>524.1937132637597</v>
      </c>
      <c r="C36" s="64">
        <f t="shared" si="1"/>
        <v>388.33159038613155</v>
      </c>
      <c r="D36" s="65">
        <f t="shared" si="2"/>
        <v>135.86212287762817</v>
      </c>
      <c r="E36" s="65">
        <f t="shared" si="3"/>
        <v>48563.25005105192</v>
      </c>
      <c r="F36" s="65">
        <f t="shared" si="4"/>
        <v>1436.7499489480892</v>
      </c>
      <c r="G36" s="2"/>
      <c r="H36" s="2"/>
    </row>
    <row r="37" spans="1:8" ht="12.75">
      <c r="A37" s="63">
        <v>12</v>
      </c>
      <c r="B37" s="64">
        <f t="shared" si="0"/>
        <v>524.1937132637597</v>
      </c>
      <c r="C37" s="64">
        <f t="shared" si="1"/>
        <v>387.24821223209307</v>
      </c>
      <c r="D37" s="65">
        <f t="shared" si="2"/>
        <v>136.94550103166665</v>
      </c>
      <c r="E37" s="65">
        <f t="shared" si="3"/>
        <v>48426.30455002025</v>
      </c>
      <c r="F37" s="65">
        <f t="shared" si="4"/>
        <v>1573.695449979756</v>
      </c>
      <c r="G37" s="2"/>
      <c r="H37" s="2"/>
    </row>
    <row r="38" spans="1:8" ht="12.75">
      <c r="A38" s="63">
        <v>13</v>
      </c>
      <c r="B38" s="64">
        <f t="shared" si="0"/>
        <v>524.1937132637597</v>
      </c>
      <c r="C38" s="64">
        <f t="shared" si="1"/>
        <v>386.1561951123165</v>
      </c>
      <c r="D38" s="65">
        <f t="shared" si="2"/>
        <v>138.03751815144324</v>
      </c>
      <c r="E38" s="65">
        <f t="shared" si="3"/>
        <v>48288.2670318688</v>
      </c>
      <c r="F38" s="65">
        <f t="shared" si="4"/>
        <v>1711.7329681311992</v>
      </c>
      <c r="G38" s="2"/>
      <c r="H38" s="2"/>
    </row>
    <row r="39" spans="1:8" ht="12.75">
      <c r="A39" s="63">
        <v>14</v>
      </c>
      <c r="B39" s="64">
        <f t="shared" si="0"/>
        <v>524.1937132637597</v>
      </c>
      <c r="C39" s="64">
        <f t="shared" si="1"/>
        <v>385.055470138825</v>
      </c>
      <c r="D39" s="65">
        <f t="shared" si="2"/>
        <v>139.13824312493472</v>
      </c>
      <c r="E39" s="65">
        <f t="shared" si="3"/>
        <v>48149.12878874387</v>
      </c>
      <c r="F39" s="65">
        <f t="shared" si="4"/>
        <v>1850.8712112561338</v>
      </c>
      <c r="G39" s="2"/>
      <c r="H39" s="2"/>
    </row>
    <row r="40" spans="1:8" ht="12.75">
      <c r="A40" s="1">
        <v>15</v>
      </c>
      <c r="B40" s="7">
        <f t="shared" si="0"/>
        <v>524.1937132637597</v>
      </c>
      <c r="C40" s="7">
        <f t="shared" si="1"/>
        <v>383.94596787432243</v>
      </c>
      <c r="D40" s="14">
        <f t="shared" si="2"/>
        <v>140.24774538943728</v>
      </c>
      <c r="E40" s="14">
        <f t="shared" si="3"/>
        <v>48008.88104335443</v>
      </c>
      <c r="F40" s="14">
        <f t="shared" si="4"/>
        <v>1991.1189566455712</v>
      </c>
      <c r="G40" s="2"/>
      <c r="H40" s="2"/>
    </row>
    <row r="41" spans="1:8" ht="12.75">
      <c r="A41" s="1">
        <v>16</v>
      </c>
      <c r="B41" s="7">
        <f t="shared" si="0"/>
        <v>524.1937132637597</v>
      </c>
      <c r="C41" s="7">
        <f t="shared" si="1"/>
        <v>382.8276183278125</v>
      </c>
      <c r="D41" s="14">
        <f t="shared" si="2"/>
        <v>141.36609493594722</v>
      </c>
      <c r="E41" s="14">
        <f t="shared" si="3"/>
        <v>47867.51494841848</v>
      </c>
      <c r="F41" s="14">
        <f t="shared" si="4"/>
        <v>2132.4850515815183</v>
      </c>
      <c r="G41" s="2"/>
      <c r="H41" s="2"/>
    </row>
    <row r="42" spans="1:8" ht="12.75">
      <c r="A42" s="1">
        <v>17</v>
      </c>
      <c r="B42" s="7">
        <f t="shared" si="0"/>
        <v>524.1937132637597</v>
      </c>
      <c r="C42" s="7">
        <f t="shared" si="1"/>
        <v>381.7003509501838</v>
      </c>
      <c r="D42" s="14">
        <f t="shared" si="2"/>
        <v>142.49336231357591</v>
      </c>
      <c r="E42" s="14">
        <f t="shared" si="3"/>
        <v>47725.02158610491</v>
      </c>
      <c r="F42" s="14">
        <f t="shared" si="4"/>
        <v>2274.978413895094</v>
      </c>
      <c r="G42" s="2"/>
      <c r="H42" s="2"/>
    </row>
    <row r="43" spans="1:8" ht="12.75">
      <c r="A43" s="1">
        <v>18</v>
      </c>
      <c r="B43" s="7">
        <f t="shared" si="0"/>
        <v>524.1937132637597</v>
      </c>
      <c r="C43" s="7">
        <f t="shared" si="1"/>
        <v>380.5640946297591</v>
      </c>
      <c r="D43" s="14">
        <f t="shared" si="2"/>
        <v>143.62961863400062</v>
      </c>
      <c r="E43" s="14">
        <f t="shared" si="3"/>
        <v>47581.3919674709</v>
      </c>
      <c r="F43" s="14">
        <f t="shared" si="4"/>
        <v>2418.6080325290945</v>
      </c>
      <c r="G43" s="2"/>
      <c r="H43" s="2"/>
    </row>
    <row r="44" spans="1:8" ht="12.75">
      <c r="A44" s="1">
        <v>19</v>
      </c>
      <c r="B44" s="7">
        <f t="shared" si="0"/>
        <v>524.1937132637597</v>
      </c>
      <c r="C44" s="7">
        <f t="shared" si="1"/>
        <v>379.4187776878097</v>
      </c>
      <c r="D44" s="14">
        <f t="shared" si="2"/>
        <v>144.77493557595</v>
      </c>
      <c r="E44" s="14">
        <f t="shared" si="3"/>
        <v>47436.61703189495</v>
      </c>
      <c r="F44" s="14">
        <f t="shared" si="4"/>
        <v>2563.3829681050447</v>
      </c>
      <c r="G44" s="2"/>
      <c r="H44" s="2"/>
    </row>
    <row r="45" spans="1:8" ht="12.75">
      <c r="A45" s="1">
        <v>20</v>
      </c>
      <c r="B45" s="7">
        <f t="shared" si="0"/>
        <v>524.1937132637597</v>
      </c>
      <c r="C45" s="7">
        <f t="shared" si="1"/>
        <v>378.26432787403354</v>
      </c>
      <c r="D45" s="14">
        <f t="shared" si="2"/>
        <v>145.92938538972618</v>
      </c>
      <c r="E45" s="14">
        <f t="shared" si="3"/>
        <v>47290.68764650523</v>
      </c>
      <c r="F45" s="14">
        <f t="shared" si="4"/>
        <v>2709.312353494771</v>
      </c>
      <c r="G45" s="2"/>
      <c r="H45" s="2"/>
    </row>
    <row r="46" spans="1:8" ht="12.75">
      <c r="A46" s="1">
        <v>21</v>
      </c>
      <c r="B46" s="7">
        <f t="shared" si="0"/>
        <v>524.1937132637597</v>
      </c>
      <c r="C46" s="7">
        <f t="shared" si="1"/>
        <v>377.1006723619973</v>
      </c>
      <c r="D46" s="14">
        <f t="shared" si="2"/>
        <v>147.09304090176244</v>
      </c>
      <c r="E46" s="14">
        <f t="shared" si="3"/>
        <v>47143.594605603466</v>
      </c>
      <c r="F46" s="14">
        <f t="shared" si="4"/>
        <v>2856.405394396533</v>
      </c>
      <c r="G46" s="2"/>
      <c r="H46" s="2"/>
    </row>
    <row r="47" spans="1:8" ht="12.75">
      <c r="A47" s="1">
        <v>22</v>
      </c>
      <c r="B47" s="7">
        <f t="shared" si="0"/>
        <v>524.1937132637597</v>
      </c>
      <c r="C47" s="7">
        <f t="shared" si="1"/>
        <v>375.9277377445426</v>
      </c>
      <c r="D47" s="14">
        <f t="shared" si="2"/>
        <v>148.26597551921714</v>
      </c>
      <c r="E47" s="14">
        <f t="shared" si="3"/>
        <v>46995.32863008425</v>
      </c>
      <c r="F47" s="14">
        <f t="shared" si="4"/>
        <v>3004.6713699157503</v>
      </c>
      <c r="G47" s="2"/>
      <c r="H47" s="2"/>
    </row>
    <row r="48" spans="1:8" ht="12.75">
      <c r="A48" s="1">
        <v>23</v>
      </c>
      <c r="B48" s="7">
        <f t="shared" si="0"/>
        <v>524.1937132637597</v>
      </c>
      <c r="C48" s="7">
        <f t="shared" si="1"/>
        <v>374.7454500291548</v>
      </c>
      <c r="D48" s="14">
        <f t="shared" si="2"/>
        <v>149.4482632346049</v>
      </c>
      <c r="E48" s="14">
        <f t="shared" si="3"/>
        <v>46845.88036684965</v>
      </c>
      <c r="F48" s="14">
        <f t="shared" si="4"/>
        <v>3154.119633150355</v>
      </c>
      <c r="G48" s="2"/>
      <c r="H48" s="2"/>
    </row>
    <row r="49" spans="1:8" ht="12.75">
      <c r="A49" s="1">
        <v>24</v>
      </c>
      <c r="B49" s="7">
        <f t="shared" si="0"/>
        <v>524.1937132637597</v>
      </c>
      <c r="C49" s="7">
        <f t="shared" si="1"/>
        <v>373.55373463329573</v>
      </c>
      <c r="D49" s="14">
        <f t="shared" si="2"/>
        <v>150.639978630464</v>
      </c>
      <c r="E49" s="14">
        <f t="shared" si="3"/>
        <v>46695.24038821919</v>
      </c>
      <c r="F49" s="14">
        <f t="shared" si="4"/>
        <v>3304.7596117808193</v>
      </c>
      <c r="G49" s="2"/>
      <c r="H49" s="2"/>
    </row>
    <row r="50" spans="1:8" ht="12.75">
      <c r="A50" s="1">
        <v>25</v>
      </c>
      <c r="B50" s="7">
        <f t="shared" si="0"/>
        <v>524.1937132637597</v>
      </c>
      <c r="C50" s="7">
        <f t="shared" si="1"/>
        <v>372.3525163796986</v>
      </c>
      <c r="D50" s="14">
        <f t="shared" si="2"/>
        <v>151.8411968840611</v>
      </c>
      <c r="E50" s="14">
        <f t="shared" si="3"/>
        <v>46543.39919133513</v>
      </c>
      <c r="F50" s="14">
        <f t="shared" si="4"/>
        <v>3456.6008086648803</v>
      </c>
      <c r="G50" s="2"/>
      <c r="H50" s="2"/>
    </row>
    <row r="51" spans="1:8" ht="12.75">
      <c r="A51" s="1">
        <v>26</v>
      </c>
      <c r="B51" s="7">
        <f t="shared" si="0"/>
        <v>524.1937132637597</v>
      </c>
      <c r="C51" s="7">
        <f t="shared" si="1"/>
        <v>371.1417194916254</v>
      </c>
      <c r="D51" s="14">
        <f t="shared" si="2"/>
        <v>153.05199377213432</v>
      </c>
      <c r="E51" s="14">
        <f t="shared" si="3"/>
        <v>46390.347197562995</v>
      </c>
      <c r="F51" s="14">
        <f t="shared" si="4"/>
        <v>3609.6528024370145</v>
      </c>
      <c r="G51" s="2"/>
      <c r="H51" s="2"/>
    </row>
    <row r="52" spans="1:8" ht="12.75">
      <c r="A52" s="1">
        <v>27</v>
      </c>
      <c r="B52" s="7">
        <f t="shared" si="0"/>
        <v>524.1937132637597</v>
      </c>
      <c r="C52" s="7">
        <f t="shared" si="1"/>
        <v>369.92126758808706</v>
      </c>
      <c r="D52" s="14">
        <f t="shared" si="2"/>
        <v>154.27244567567266</v>
      </c>
      <c r="E52" s="14">
        <f t="shared" si="3"/>
        <v>46236.074751887325</v>
      </c>
      <c r="F52" s="14">
        <f t="shared" si="4"/>
        <v>3763.9252481126873</v>
      </c>
      <c r="G52" s="2"/>
      <c r="H52" s="2"/>
    </row>
    <row r="53" spans="1:8" ht="12.75">
      <c r="A53" s="1">
        <v>28</v>
      </c>
      <c r="B53" s="7">
        <f t="shared" si="0"/>
        <v>524.1937132637597</v>
      </c>
      <c r="C53" s="7">
        <f t="shared" si="1"/>
        <v>368.6910836790247</v>
      </c>
      <c r="D53" s="14">
        <f t="shared" si="2"/>
        <v>155.50262958473502</v>
      </c>
      <c r="E53" s="14">
        <f t="shared" si="3"/>
        <v>46080.57212230259</v>
      </c>
      <c r="F53" s="14">
        <f t="shared" si="4"/>
        <v>3919.4278776974224</v>
      </c>
      <c r="G53" s="2"/>
      <c r="H53" s="2"/>
    </row>
    <row r="54" spans="1:8" ht="12.75">
      <c r="A54" s="1">
        <v>29</v>
      </c>
      <c r="B54" s="7">
        <f t="shared" si="0"/>
        <v>524.1937132637597</v>
      </c>
      <c r="C54" s="7">
        <f t="shared" si="1"/>
        <v>367.4510901604531</v>
      </c>
      <c r="D54" s="14">
        <f t="shared" si="2"/>
        <v>156.74262310330664</v>
      </c>
      <c r="E54" s="14">
        <f t="shared" si="3"/>
        <v>45923.82949919928</v>
      </c>
      <c r="F54" s="14">
        <f t="shared" si="4"/>
        <v>4076.1705008007293</v>
      </c>
      <c r="G54" s="2"/>
      <c r="H54" s="2"/>
    </row>
    <row r="55" spans="1:8" ht="12.75">
      <c r="A55" s="1">
        <v>30</v>
      </c>
      <c r="B55" s="7">
        <f t="shared" si="0"/>
        <v>524.1937132637597</v>
      </c>
      <c r="C55" s="7">
        <f t="shared" si="1"/>
        <v>366.20120880956495</v>
      </c>
      <c r="D55" s="14">
        <f t="shared" si="2"/>
        <v>157.99250445419477</v>
      </c>
      <c r="E55" s="14">
        <f t="shared" si="3"/>
        <v>45765.836994745085</v>
      </c>
      <c r="F55" s="14">
        <f t="shared" si="4"/>
        <v>4234.163005254924</v>
      </c>
      <c r="G55" s="2"/>
      <c r="H55" s="2"/>
    </row>
    <row r="56" spans="1:8" ht="12.75">
      <c r="A56" s="1">
        <v>31</v>
      </c>
      <c r="B56" s="7">
        <f t="shared" si="0"/>
        <v>524.1937132637597</v>
      </c>
      <c r="C56" s="7">
        <f t="shared" si="1"/>
        <v>364.94136077979675</v>
      </c>
      <c r="D56" s="14">
        <f t="shared" si="2"/>
        <v>159.25235248396297</v>
      </c>
      <c r="E56" s="14">
        <f t="shared" si="3"/>
        <v>45606.58464226112</v>
      </c>
      <c r="F56" s="14">
        <f t="shared" si="4"/>
        <v>4393.415357738887</v>
      </c>
      <c r="G56" s="2"/>
      <c r="H56" s="2"/>
    </row>
    <row r="57" spans="1:8" ht="12.75">
      <c r="A57" s="1">
        <v>32</v>
      </c>
      <c r="B57" s="7">
        <f t="shared" si="0"/>
        <v>524.1937132637597</v>
      </c>
      <c r="C57" s="7">
        <f t="shared" si="1"/>
        <v>363.6714665958544</v>
      </c>
      <c r="D57" s="14">
        <f t="shared" si="2"/>
        <v>160.52224666790534</v>
      </c>
      <c r="E57" s="14">
        <f t="shared" si="3"/>
        <v>45446.06239559322</v>
      </c>
      <c r="F57" s="14">
        <f t="shared" si="4"/>
        <v>4553.937604406792</v>
      </c>
      <c r="G57" s="2"/>
      <c r="H57" s="2"/>
    </row>
    <row r="58" spans="1:8" ht="12.75">
      <c r="A58" s="1">
        <v>33</v>
      </c>
      <c r="B58" s="7">
        <f t="shared" si="0"/>
        <v>524.1937132637597</v>
      </c>
      <c r="C58" s="7">
        <f t="shared" si="1"/>
        <v>362.39144614869986</v>
      </c>
      <c r="D58" s="14">
        <f t="shared" si="2"/>
        <v>161.80226711505986</v>
      </c>
      <c r="E58" s="14">
        <f t="shared" si="3"/>
        <v>45284.260128478156</v>
      </c>
      <c r="F58" s="14">
        <f t="shared" si="4"/>
        <v>4715.739871521852</v>
      </c>
      <c r="G58" s="2"/>
      <c r="H58" s="2"/>
    </row>
    <row r="59" spans="1:8" ht="12.75">
      <c r="A59" s="1">
        <v>34</v>
      </c>
      <c r="B59" s="7">
        <f t="shared" si="0"/>
        <v>524.1937132637597</v>
      </c>
      <c r="C59" s="7">
        <f t="shared" si="1"/>
        <v>361.10121869049766</v>
      </c>
      <c r="D59" s="14">
        <f t="shared" si="2"/>
        <v>163.09249457326206</v>
      </c>
      <c r="E59" s="14">
        <f t="shared" si="3"/>
        <v>45121.16763390489</v>
      </c>
      <c r="F59" s="14">
        <f t="shared" si="4"/>
        <v>4878.832366095115</v>
      </c>
      <c r="G59" s="2"/>
      <c r="H59" s="2"/>
    </row>
    <row r="60" spans="1:8" ht="12.75">
      <c r="A60" s="1">
        <v>35</v>
      </c>
      <c r="B60" s="7">
        <f t="shared" si="0"/>
        <v>524.1937132637597</v>
      </c>
      <c r="C60" s="7">
        <f t="shared" si="1"/>
        <v>359.800702829521</v>
      </c>
      <c r="D60" s="14">
        <f t="shared" si="2"/>
        <v>164.3930104342387</v>
      </c>
      <c r="E60" s="14">
        <f t="shared" si="3"/>
        <v>44956.77462347066</v>
      </c>
      <c r="F60" s="14">
        <f t="shared" si="4"/>
        <v>5043.2253765293535</v>
      </c>
      <c r="G60" s="2"/>
      <c r="H60" s="2"/>
    </row>
    <row r="61" spans="1:8" ht="12.75">
      <c r="A61" s="1">
        <v>36</v>
      </c>
      <c r="B61" s="7">
        <f t="shared" si="0"/>
        <v>524.1937132637597</v>
      </c>
      <c r="C61" s="7">
        <f t="shared" si="1"/>
        <v>358.4898165250174</v>
      </c>
      <c r="D61" s="14">
        <f t="shared" si="2"/>
        <v>165.70389673874234</v>
      </c>
      <c r="E61" s="14">
        <f t="shared" si="3"/>
        <v>44791.070726731916</v>
      </c>
      <c r="F61" s="14">
        <f t="shared" si="4"/>
        <v>5208.929273268096</v>
      </c>
      <c r="G61" s="2"/>
      <c r="H61" s="2"/>
    </row>
    <row r="62" spans="1:8" ht="12.75">
      <c r="A62" s="1">
        <v>37</v>
      </c>
      <c r="B62" s="7">
        <f t="shared" si="0"/>
        <v>524.1937132637597</v>
      </c>
      <c r="C62" s="7">
        <f t="shared" si="1"/>
        <v>357.16847708203295</v>
      </c>
      <c r="D62" s="14">
        <f t="shared" si="2"/>
        <v>167.02523618172677</v>
      </c>
      <c r="E62" s="14">
        <f t="shared" si="3"/>
        <v>44624.04549055019</v>
      </c>
      <c r="F62" s="14">
        <f t="shared" si="4"/>
        <v>5375.954509449823</v>
      </c>
      <c r="G62" s="2"/>
      <c r="H62" s="2"/>
    </row>
    <row r="63" spans="1:8" ht="12.75">
      <c r="A63" s="1">
        <v>38</v>
      </c>
      <c r="B63" s="7">
        <f t="shared" si="0"/>
        <v>524.1937132637597</v>
      </c>
      <c r="C63" s="7">
        <f t="shared" si="1"/>
        <v>355.83660114619624</v>
      </c>
      <c r="D63" s="14">
        <f t="shared" si="2"/>
        <v>168.35711211756347</v>
      </c>
      <c r="E63" s="14">
        <f t="shared" si="3"/>
        <v>44455.68837843263</v>
      </c>
      <c r="F63" s="14">
        <f t="shared" si="4"/>
        <v>5544.311621567386</v>
      </c>
      <c r="G63" s="2"/>
      <c r="H63" s="2"/>
    </row>
    <row r="64" spans="1:8" ht="12.75">
      <c r="A64" s="1">
        <v>39</v>
      </c>
      <c r="B64" s="7">
        <f t="shared" si="0"/>
        <v>524.1937132637597</v>
      </c>
      <c r="C64" s="7">
        <f t="shared" si="1"/>
        <v>354.4941046984596</v>
      </c>
      <c r="D64" s="14">
        <f t="shared" si="2"/>
        <v>169.69960856530014</v>
      </c>
      <c r="E64" s="14">
        <f t="shared" si="3"/>
        <v>44285.98876986733</v>
      </c>
      <c r="F64" s="14">
        <f t="shared" si="4"/>
        <v>5714.011230132686</v>
      </c>
      <c r="G64" s="2"/>
      <c r="H64" s="2"/>
    </row>
    <row r="65" spans="1:8" ht="12.75">
      <c r="A65" s="1">
        <v>40</v>
      </c>
      <c r="B65" s="7">
        <f t="shared" si="0"/>
        <v>524.1937132637597</v>
      </c>
      <c r="C65" s="7">
        <f t="shared" si="1"/>
        <v>353.140903049799</v>
      </c>
      <c r="D65" s="14">
        <f t="shared" si="2"/>
        <v>171.0528102139607</v>
      </c>
      <c r="E65" s="14">
        <f t="shared" si="3"/>
        <v>44114.93595965337</v>
      </c>
      <c r="F65" s="14">
        <f t="shared" si="4"/>
        <v>5885.064040346647</v>
      </c>
      <c r="G65" s="2"/>
      <c r="H65" s="2"/>
    </row>
    <row r="66" spans="1:8" ht="12.75">
      <c r="A66" s="1">
        <v>41</v>
      </c>
      <c r="B66" s="7">
        <f t="shared" si="0"/>
        <v>524.1937132637597</v>
      </c>
      <c r="C66" s="7">
        <f t="shared" si="1"/>
        <v>351.7769108358719</v>
      </c>
      <c r="D66" s="14">
        <f t="shared" si="2"/>
        <v>172.41680242788783</v>
      </c>
      <c r="E66" s="14">
        <f t="shared" si="3"/>
        <v>43942.519157225484</v>
      </c>
      <c r="F66" s="14">
        <f t="shared" si="4"/>
        <v>6057.480842774535</v>
      </c>
      <c r="G66" s="2"/>
      <c r="H66" s="2"/>
    </row>
    <row r="67" spans="1:8" ht="12.75">
      <c r="A67" s="1">
        <v>42</v>
      </c>
      <c r="B67" s="7">
        <f t="shared" si="0"/>
        <v>524.1937132637597</v>
      </c>
      <c r="C67" s="7">
        <f t="shared" si="1"/>
        <v>350.4020420116317</v>
      </c>
      <c r="D67" s="14">
        <f t="shared" si="2"/>
        <v>173.79167125212803</v>
      </c>
      <c r="E67" s="14">
        <f t="shared" si="3"/>
        <v>43768.72748597336</v>
      </c>
      <c r="F67" s="14">
        <f t="shared" si="4"/>
        <v>6231.272514026663</v>
      </c>
      <c r="G67" s="2"/>
      <c r="H67" s="2"/>
    </row>
    <row r="68" spans="1:8" ht="12.75">
      <c r="A68" s="1">
        <v>43</v>
      </c>
      <c r="B68" s="7">
        <f t="shared" si="0"/>
        <v>524.1937132637597</v>
      </c>
      <c r="C68" s="7">
        <f t="shared" si="1"/>
        <v>349.01620984590016</v>
      </c>
      <c r="D68" s="14">
        <f t="shared" si="2"/>
        <v>175.17750341785955</v>
      </c>
      <c r="E68" s="14">
        <f t="shared" si="3"/>
        <v>43593.5499825555</v>
      </c>
      <c r="F68" s="14">
        <f t="shared" si="4"/>
        <v>6406.450017444523</v>
      </c>
      <c r="G68" s="2"/>
      <c r="H68" s="2"/>
    </row>
    <row r="69" spans="1:8" ht="12.75">
      <c r="A69" s="1">
        <v>44</v>
      </c>
      <c r="B69" s="7">
        <f t="shared" si="0"/>
        <v>524.1937132637597</v>
      </c>
      <c r="C69" s="7">
        <f t="shared" si="1"/>
        <v>347.6193269158958</v>
      </c>
      <c r="D69" s="14">
        <f t="shared" si="2"/>
        <v>176.57438634786394</v>
      </c>
      <c r="E69" s="14">
        <f t="shared" si="3"/>
        <v>43416.97559620764</v>
      </c>
      <c r="F69" s="14">
        <f t="shared" si="4"/>
        <v>6583.024403792387</v>
      </c>
      <c r="G69" s="2"/>
      <c r="H69" s="2"/>
    </row>
    <row r="70" spans="1:8" ht="12.75">
      <c r="A70" s="1">
        <v>45</v>
      </c>
      <c r="B70" s="7">
        <f t="shared" si="0"/>
        <v>524.1937132637597</v>
      </c>
      <c r="C70" s="7">
        <f t="shared" si="1"/>
        <v>346.2113051017193</v>
      </c>
      <c r="D70" s="14">
        <f t="shared" si="2"/>
        <v>177.98240816204043</v>
      </c>
      <c r="E70" s="14">
        <f t="shared" si="3"/>
        <v>43238.9931880456</v>
      </c>
      <c r="F70" s="14">
        <f t="shared" si="4"/>
        <v>6761.006811954427</v>
      </c>
      <c r="G70" s="2"/>
      <c r="H70" s="2"/>
    </row>
    <row r="71" spans="1:8" ht="12.75">
      <c r="A71" s="1">
        <v>46</v>
      </c>
      <c r="B71" s="7">
        <f t="shared" si="0"/>
        <v>524.1937132637597</v>
      </c>
      <c r="C71" s="7">
        <f t="shared" si="1"/>
        <v>344.7920555807944</v>
      </c>
      <c r="D71" s="14">
        <f t="shared" si="2"/>
        <v>179.40165768296532</v>
      </c>
      <c r="E71" s="14">
        <f t="shared" si="3"/>
        <v>43059.59153036263</v>
      </c>
      <c r="F71" s="14">
        <f t="shared" si="4"/>
        <v>6940.408469637392</v>
      </c>
      <c r="G71" s="2"/>
      <c r="H71" s="2"/>
    </row>
    <row r="72" spans="1:8" ht="12.75">
      <c r="A72" s="1">
        <v>47</v>
      </c>
      <c r="B72" s="7">
        <f t="shared" si="0"/>
        <v>524.1937132637597</v>
      </c>
      <c r="C72" s="7">
        <f t="shared" si="1"/>
        <v>343.3614888222646</v>
      </c>
      <c r="D72" s="14">
        <f t="shared" si="2"/>
        <v>180.8322244414951</v>
      </c>
      <c r="E72" s="14">
        <f t="shared" si="3"/>
        <v>42878.759305921136</v>
      </c>
      <c r="F72" s="14">
        <f t="shared" si="4"/>
        <v>7121.240694078887</v>
      </c>
      <c r="G72" s="2"/>
      <c r="H72" s="2"/>
    </row>
    <row r="73" spans="1:8" ht="12.75">
      <c r="A73" s="1">
        <v>48</v>
      </c>
      <c r="B73" s="7">
        <f t="shared" si="0"/>
        <v>524.1937132637597</v>
      </c>
      <c r="C73" s="7">
        <f t="shared" si="1"/>
        <v>341.9195145813457</v>
      </c>
      <c r="D73" s="14">
        <f t="shared" si="2"/>
        <v>182.274198682414</v>
      </c>
      <c r="E73" s="14">
        <f t="shared" si="3"/>
        <v>42696.485107238725</v>
      </c>
      <c r="F73" s="14">
        <f t="shared" si="4"/>
        <v>7303.514892761301</v>
      </c>
      <c r="G73" s="2"/>
      <c r="H73" s="2"/>
    </row>
    <row r="74" spans="1:8" ht="12.75">
      <c r="A74" s="1">
        <v>49</v>
      </c>
      <c r="B74" s="7">
        <f t="shared" si="0"/>
        <v>524.1937132637597</v>
      </c>
      <c r="C74" s="7">
        <f t="shared" si="1"/>
        <v>340.4660418936323</v>
      </c>
      <c r="D74" s="14">
        <f t="shared" si="2"/>
        <v>183.72767137012744</v>
      </c>
      <c r="E74" s="14">
        <f t="shared" si="3"/>
        <v>42512.757435868596</v>
      </c>
      <c r="F74" s="14">
        <f t="shared" si="4"/>
        <v>7487.2425641314285</v>
      </c>
      <c r="G74" s="2"/>
      <c r="H74" s="2"/>
    </row>
    <row r="75" spans="1:8" ht="12.75">
      <c r="A75" s="1">
        <v>50</v>
      </c>
      <c r="B75" s="7">
        <f t="shared" si="0"/>
        <v>524.1937132637597</v>
      </c>
      <c r="C75" s="7">
        <f t="shared" si="1"/>
        <v>339.00097906935974</v>
      </c>
      <c r="D75" s="14">
        <f t="shared" si="2"/>
        <v>185.19273419439997</v>
      </c>
      <c r="E75" s="14">
        <f t="shared" si="3"/>
        <v>42327.56470167419</v>
      </c>
      <c r="F75" s="14">
        <f t="shared" si="4"/>
        <v>7672.435298325829</v>
      </c>
      <c r="G75" s="2"/>
      <c r="H75" s="2"/>
    </row>
    <row r="76" spans="1:8" ht="12.75">
      <c r="A76" s="1">
        <v>51</v>
      </c>
      <c r="B76" s="7">
        <f t="shared" si="0"/>
        <v>524.1937132637597</v>
      </c>
      <c r="C76" s="7">
        <f t="shared" si="1"/>
        <v>337.52423368762015</v>
      </c>
      <c r="D76" s="14">
        <f t="shared" si="2"/>
        <v>186.66947957613957</v>
      </c>
      <c r="E76" s="14">
        <f t="shared" si="3"/>
        <v>42140.89522209806</v>
      </c>
      <c r="F76" s="14">
        <f t="shared" si="4"/>
        <v>7859.104777901968</v>
      </c>
      <c r="G76" s="2"/>
      <c r="H76" s="2"/>
    </row>
    <row r="77" spans="1:8" ht="12.75">
      <c r="A77" s="1">
        <v>52</v>
      </c>
      <c r="B77" s="7">
        <f t="shared" si="0"/>
        <v>524.1937132637597</v>
      </c>
      <c r="C77" s="7">
        <f t="shared" si="1"/>
        <v>336.0357125905321</v>
      </c>
      <c r="D77" s="14">
        <f t="shared" si="2"/>
        <v>188.1580006732276</v>
      </c>
      <c r="E77" s="14">
        <f t="shared" si="3"/>
        <v>41952.73722142483</v>
      </c>
      <c r="F77" s="14">
        <f t="shared" si="4"/>
        <v>8047.262778575196</v>
      </c>
      <c r="G77" s="2"/>
      <c r="H77" s="2"/>
    </row>
    <row r="78" spans="1:8" ht="12.75">
      <c r="A78" s="1">
        <v>53</v>
      </c>
      <c r="B78" s="7">
        <f t="shared" si="0"/>
        <v>524.1937132637597</v>
      </c>
      <c r="C78" s="7">
        <f t="shared" si="1"/>
        <v>334.53532187736374</v>
      </c>
      <c r="D78" s="14">
        <f t="shared" si="2"/>
        <v>189.65839138639598</v>
      </c>
      <c r="E78" s="14">
        <f t="shared" si="3"/>
        <v>41763.07883003844</v>
      </c>
      <c r="F78" s="14">
        <f t="shared" si="4"/>
        <v>8236.921169961592</v>
      </c>
      <c r="G78" s="2"/>
      <c r="H78" s="2"/>
    </row>
    <row r="79" spans="1:8" ht="12.75">
      <c r="A79" s="1">
        <v>54</v>
      </c>
      <c r="B79" s="7">
        <f t="shared" si="0"/>
        <v>524.1937132637597</v>
      </c>
      <c r="C79" s="7">
        <f t="shared" si="1"/>
        <v>333.02296689860947</v>
      </c>
      <c r="D79" s="14">
        <f t="shared" si="2"/>
        <v>191.17074636515025</v>
      </c>
      <c r="E79" s="14">
        <f t="shared" si="3"/>
        <v>41571.90808367329</v>
      </c>
      <c r="F79" s="14">
        <f t="shared" si="4"/>
        <v>8428.091916326743</v>
      </c>
      <c r="G79" s="2"/>
      <c r="H79" s="2"/>
    </row>
    <row r="80" spans="1:8" ht="12.75">
      <c r="A80" s="1">
        <v>55</v>
      </c>
      <c r="B80" s="7">
        <f t="shared" si="0"/>
        <v>524.1937132637597</v>
      </c>
      <c r="C80" s="7">
        <f t="shared" si="1"/>
        <v>331.49855225001915</v>
      </c>
      <c r="D80" s="14">
        <f t="shared" si="2"/>
        <v>192.69516101374057</v>
      </c>
      <c r="E80" s="14">
        <f t="shared" si="3"/>
        <v>41379.21292265955</v>
      </c>
      <c r="F80" s="14">
        <f t="shared" si="4"/>
        <v>8620.787077340483</v>
      </c>
      <c r="G80" s="2"/>
      <c r="H80" s="2"/>
    </row>
    <row r="81" spans="1:8" ht="12.75">
      <c r="A81" s="1">
        <v>56</v>
      </c>
      <c r="B81" s="7">
        <f t="shared" si="0"/>
        <v>524.1937132637597</v>
      </c>
      <c r="C81" s="7">
        <f t="shared" si="1"/>
        <v>329.9619817665795</v>
      </c>
      <c r="D81" s="14">
        <f t="shared" si="2"/>
        <v>194.2317314971802</v>
      </c>
      <c r="E81" s="14">
        <f t="shared" si="3"/>
        <v>41184.98119116237</v>
      </c>
      <c r="F81" s="14">
        <f t="shared" si="4"/>
        <v>8815.018808837664</v>
      </c>
      <c r="G81" s="2"/>
      <c r="H81" s="2"/>
    </row>
    <row r="82" spans="1:8" ht="12.75">
      <c r="A82" s="1">
        <v>57</v>
      </c>
      <c r="B82" s="7">
        <f t="shared" si="0"/>
        <v>524.1937132637597</v>
      </c>
      <c r="C82" s="7">
        <f t="shared" si="1"/>
        <v>328.4131585164478</v>
      </c>
      <c r="D82" s="14">
        <f t="shared" si="2"/>
        <v>195.7805547473119</v>
      </c>
      <c r="E82" s="14">
        <f t="shared" si="3"/>
        <v>40989.20063641506</v>
      </c>
      <c r="F82" s="14">
        <f t="shared" si="4"/>
        <v>9010.799363584976</v>
      </c>
      <c r="G82" s="2"/>
      <c r="H82" s="2"/>
    </row>
    <row r="83" spans="1:8" ht="12.75">
      <c r="A83" s="1">
        <v>58</v>
      </c>
      <c r="B83" s="7">
        <f t="shared" si="0"/>
        <v>524.1937132637597</v>
      </c>
      <c r="C83" s="7">
        <f t="shared" si="1"/>
        <v>326.8519847948373</v>
      </c>
      <c r="D83" s="14">
        <f t="shared" si="2"/>
        <v>197.34172846892244</v>
      </c>
      <c r="E83" s="14">
        <f t="shared" si="3"/>
        <v>40791.85890794614</v>
      </c>
      <c r="F83" s="14">
        <f t="shared" si="4"/>
        <v>9208.141092053898</v>
      </c>
      <c r="G83" s="2"/>
      <c r="H83" s="2"/>
    </row>
    <row r="84" spans="1:8" ht="12.75">
      <c r="A84" s="1">
        <v>59</v>
      </c>
      <c r="B84" s="7">
        <f t="shared" si="0"/>
        <v>524.1937132637597</v>
      </c>
      <c r="C84" s="7">
        <f t="shared" si="1"/>
        <v>325.2783621178533</v>
      </c>
      <c r="D84" s="14">
        <f t="shared" si="2"/>
        <v>198.9153511459064</v>
      </c>
      <c r="E84" s="14">
        <f t="shared" si="3"/>
        <v>40592.94355680023</v>
      </c>
      <c r="F84" s="14">
        <f t="shared" si="4"/>
        <v>9407.056443199805</v>
      </c>
      <c r="G84" s="2"/>
      <c r="H84" s="2"/>
    </row>
    <row r="85" spans="1:8" ht="12.75">
      <c r="A85" s="1">
        <v>60</v>
      </c>
      <c r="B85" s="7">
        <f t="shared" si="0"/>
        <v>524.1937132637597</v>
      </c>
      <c r="C85" s="7">
        <f t="shared" si="1"/>
        <v>323.6921912162807</v>
      </c>
      <c r="D85" s="14">
        <f t="shared" si="2"/>
        <v>200.501522047479</v>
      </c>
      <c r="E85" s="14">
        <f t="shared" si="3"/>
        <v>40392.44203475275</v>
      </c>
      <c r="F85" s="14">
        <f t="shared" si="4"/>
        <v>9607.557965247284</v>
      </c>
      <c r="G85" s="2"/>
      <c r="H85" s="2"/>
    </row>
    <row r="86" spans="1:8" ht="12.75">
      <c r="A86" s="1">
        <v>61</v>
      </c>
      <c r="B86" s="7">
        <f t="shared" si="0"/>
        <v>524.1937132637597</v>
      </c>
      <c r="C86" s="7">
        <f aca="true" t="shared" si="5" ref="C86:C128">E85*$D$14</f>
        <v>322.09337202932187</v>
      </c>
      <c r="D86" s="14">
        <f aca="true" t="shared" si="6" ref="D86:D128">B86-C86</f>
        <v>202.10034123443785</v>
      </c>
      <c r="E86" s="14">
        <f aca="true" t="shared" si="7" ref="E86:E128">E85-D86</f>
        <v>40190.34169351831</v>
      </c>
      <c r="F86" s="14">
        <f aca="true" t="shared" si="8" ref="F86:F128">F85+D86</f>
        <v>9809.658306481722</v>
      </c>
      <c r="G86" s="2"/>
      <c r="H86" s="2"/>
    </row>
    <row r="87" spans="1:8" ht="12.75">
      <c r="A87" s="1">
        <v>62</v>
      </c>
      <c r="B87" s="7">
        <f t="shared" si="0"/>
        <v>524.1937132637597</v>
      </c>
      <c r="C87" s="7">
        <f t="shared" si="5"/>
        <v>320.48180369828435</v>
      </c>
      <c r="D87" s="14">
        <f t="shared" si="6"/>
        <v>203.71190956547537</v>
      </c>
      <c r="E87" s="14">
        <f t="shared" si="7"/>
        <v>39986.629783952834</v>
      </c>
      <c r="F87" s="14">
        <f t="shared" si="8"/>
        <v>10013.370216047198</v>
      </c>
      <c r="G87" s="2"/>
      <c r="H87" s="2"/>
    </row>
    <row r="88" spans="1:8" ht="12.75">
      <c r="A88" s="1">
        <v>63</v>
      </c>
      <c r="B88" s="7">
        <f t="shared" si="0"/>
        <v>524.1937132637597</v>
      </c>
      <c r="C88" s="7">
        <f t="shared" si="5"/>
        <v>318.8573845602183</v>
      </c>
      <c r="D88" s="14">
        <f t="shared" si="6"/>
        <v>205.33632870354143</v>
      </c>
      <c r="E88" s="14">
        <f t="shared" si="7"/>
        <v>39781.293455249295</v>
      </c>
      <c r="F88" s="14">
        <f t="shared" si="8"/>
        <v>10218.70654475074</v>
      </c>
      <c r="G88" s="2"/>
      <c r="H88" s="2"/>
    </row>
    <row r="89" spans="1:8" ht="12.75">
      <c r="A89" s="1">
        <v>64</v>
      </c>
      <c r="B89" s="7">
        <f t="shared" si="0"/>
        <v>524.1937132637597</v>
      </c>
      <c r="C89" s="7">
        <f t="shared" si="5"/>
        <v>317.2200121415034</v>
      </c>
      <c r="D89" s="14">
        <f t="shared" si="6"/>
        <v>206.97370112225633</v>
      </c>
      <c r="E89" s="14">
        <f t="shared" si="7"/>
        <v>39574.31975412704</v>
      </c>
      <c r="F89" s="14">
        <f t="shared" si="8"/>
        <v>10425.680245872996</v>
      </c>
      <c r="G89" s="2"/>
      <c r="H89" s="2"/>
    </row>
    <row r="90" spans="1:8" ht="12.75">
      <c r="A90" s="1">
        <v>65</v>
      </c>
      <c r="B90" s="7">
        <f t="shared" si="0"/>
        <v>524.1937132637597</v>
      </c>
      <c r="C90" s="7">
        <f t="shared" si="5"/>
        <v>315.56958315138445</v>
      </c>
      <c r="D90" s="14">
        <f t="shared" si="6"/>
        <v>208.62413011237527</v>
      </c>
      <c r="E90" s="14">
        <f t="shared" si="7"/>
        <v>39365.69562401467</v>
      </c>
      <c r="F90" s="14">
        <f t="shared" si="8"/>
        <v>10634.304375985372</v>
      </c>
      <c r="G90" s="2"/>
      <c r="H90" s="2"/>
    </row>
    <row r="91" spans="1:8" ht="12.75">
      <c r="A91" s="1">
        <v>66</v>
      </c>
      <c r="B91" s="7">
        <f aca="true" t="shared" si="9" ref="B91:B154">$H$25</f>
        <v>524.1937132637597</v>
      </c>
      <c r="C91" s="7">
        <f t="shared" si="5"/>
        <v>313.9059934754554</v>
      </c>
      <c r="D91" s="14">
        <f t="shared" si="6"/>
        <v>210.28771978830434</v>
      </c>
      <c r="E91" s="14">
        <f t="shared" si="7"/>
        <v>39155.40790422636</v>
      </c>
      <c r="F91" s="14">
        <f t="shared" si="8"/>
        <v>10844.592095773676</v>
      </c>
      <c r="G91" s="2"/>
      <c r="H91" s="2"/>
    </row>
    <row r="92" spans="1:8" ht="12.75">
      <c r="A92" s="1">
        <v>67</v>
      </c>
      <c r="B92" s="7">
        <f t="shared" si="9"/>
        <v>524.1937132637597</v>
      </c>
      <c r="C92" s="7">
        <f t="shared" si="5"/>
        <v>312.2291381690914</v>
      </c>
      <c r="D92" s="14">
        <f t="shared" si="6"/>
        <v>211.9645750946683</v>
      </c>
      <c r="E92" s="14">
        <f t="shared" si="7"/>
        <v>38943.4433291317</v>
      </c>
      <c r="F92" s="14">
        <f t="shared" si="8"/>
        <v>11056.556670868344</v>
      </c>
      <c r="G92" s="2"/>
      <c r="H92" s="2"/>
    </row>
    <row r="93" spans="1:8" ht="12.75">
      <c r="A93" s="1">
        <v>68</v>
      </c>
      <c r="B93" s="7">
        <f t="shared" si="9"/>
        <v>524.1937132637597</v>
      </c>
      <c r="C93" s="7">
        <f t="shared" si="5"/>
        <v>310.53891145082906</v>
      </c>
      <c r="D93" s="14">
        <f t="shared" si="6"/>
        <v>213.65480181293066</v>
      </c>
      <c r="E93" s="14">
        <f t="shared" si="7"/>
        <v>38729.788527318764</v>
      </c>
      <c r="F93" s="14">
        <f t="shared" si="8"/>
        <v>11270.211472681274</v>
      </c>
      <c r="G93" s="2"/>
      <c r="H93" s="2"/>
    </row>
    <row r="94" spans="1:8" ht="12.75">
      <c r="A94" s="1">
        <v>69</v>
      </c>
      <c r="B94" s="7">
        <f t="shared" si="9"/>
        <v>524.1937132637597</v>
      </c>
      <c r="C94" s="7">
        <f t="shared" si="5"/>
        <v>308.83520669569253</v>
      </c>
      <c r="D94" s="14">
        <f t="shared" si="6"/>
        <v>215.35850656806718</v>
      </c>
      <c r="E94" s="14">
        <f t="shared" si="7"/>
        <v>38514.4300207507</v>
      </c>
      <c r="F94" s="14">
        <f t="shared" si="8"/>
        <v>11485.569979249341</v>
      </c>
      <c r="G94" s="2"/>
      <c r="H94" s="2"/>
    </row>
    <row r="95" spans="1:8" ht="12.75">
      <c r="A95" s="1">
        <v>70</v>
      </c>
      <c r="B95" s="7">
        <f t="shared" si="9"/>
        <v>524.1937132637597</v>
      </c>
      <c r="C95" s="7">
        <f t="shared" si="5"/>
        <v>307.1179164284681</v>
      </c>
      <c r="D95" s="14">
        <f t="shared" si="6"/>
        <v>217.0757968352916</v>
      </c>
      <c r="E95" s="14">
        <f t="shared" si="7"/>
        <v>38297.354223915405</v>
      </c>
      <c r="F95" s="14">
        <f t="shared" si="8"/>
        <v>11702.645776084633</v>
      </c>
      <c r="G95" s="2"/>
      <c r="H95" s="2"/>
    </row>
    <row r="96" spans="1:8" ht="12.75">
      <c r="A96" s="1">
        <v>71</v>
      </c>
      <c r="B96" s="7">
        <f t="shared" si="9"/>
        <v>524.1937132637597</v>
      </c>
      <c r="C96" s="7">
        <f t="shared" si="5"/>
        <v>305.38693231692383</v>
      </c>
      <c r="D96" s="14">
        <f t="shared" si="6"/>
        <v>218.8067809468359</v>
      </c>
      <c r="E96" s="14">
        <f t="shared" si="7"/>
        <v>38078.54744296857</v>
      </c>
      <c r="F96" s="14">
        <f t="shared" si="8"/>
        <v>11921.452557031469</v>
      </c>
      <c r="G96" s="2"/>
      <c r="H96" s="2"/>
    </row>
    <row r="97" spans="1:8" ht="12.75">
      <c r="A97" s="1">
        <v>72</v>
      </c>
      <c r="B97" s="7">
        <f t="shared" si="9"/>
        <v>524.1937132637597</v>
      </c>
      <c r="C97" s="7">
        <f t="shared" si="5"/>
        <v>303.64214516497566</v>
      </c>
      <c r="D97" s="14">
        <f t="shared" si="6"/>
        <v>220.55156809878406</v>
      </c>
      <c r="E97" s="14">
        <f t="shared" si="7"/>
        <v>37857.99587486979</v>
      </c>
      <c r="F97" s="14">
        <f t="shared" si="8"/>
        <v>12142.004125130254</v>
      </c>
      <c r="G97" s="2"/>
      <c r="H97" s="2"/>
    </row>
    <row r="98" spans="1:8" ht="12.75">
      <c r="A98" s="1">
        <v>73</v>
      </c>
      <c r="B98" s="7">
        <f t="shared" si="9"/>
        <v>524.1937132637597</v>
      </c>
      <c r="C98" s="7">
        <f t="shared" si="5"/>
        <v>301.8834449057992</v>
      </c>
      <c r="D98" s="14">
        <f t="shared" si="6"/>
        <v>222.31026835796052</v>
      </c>
      <c r="E98" s="14">
        <f t="shared" si="7"/>
        <v>37635.685606511826</v>
      </c>
      <c r="F98" s="14">
        <f t="shared" si="8"/>
        <v>12364.314393488214</v>
      </c>
      <c r="G98" s="2"/>
      <c r="H98" s="2"/>
    </row>
    <row r="99" spans="1:8" ht="12.75">
      <c r="A99" s="1">
        <v>74</v>
      </c>
      <c r="B99" s="7">
        <f t="shared" si="9"/>
        <v>524.1937132637597</v>
      </c>
      <c r="C99" s="7">
        <f t="shared" si="5"/>
        <v>300.11072059488595</v>
      </c>
      <c r="D99" s="14">
        <f t="shared" si="6"/>
        <v>224.08299266887377</v>
      </c>
      <c r="E99" s="14">
        <f t="shared" si="7"/>
        <v>37411.60261384295</v>
      </c>
      <c r="F99" s="14">
        <f t="shared" si="8"/>
        <v>12588.397386157087</v>
      </c>
      <c r="G99" s="2"/>
      <c r="H99" s="2"/>
    </row>
    <row r="100" spans="1:8" ht="12.75">
      <c r="A100" s="1">
        <v>75</v>
      </c>
      <c r="B100" s="7">
        <f t="shared" si="9"/>
        <v>524.1937132637597</v>
      </c>
      <c r="C100" s="7">
        <f t="shared" si="5"/>
        <v>298.32386040304505</v>
      </c>
      <c r="D100" s="14">
        <f t="shared" si="6"/>
        <v>225.86985286071467</v>
      </c>
      <c r="E100" s="14">
        <f t="shared" si="7"/>
        <v>37185.73276098224</v>
      </c>
      <c r="F100" s="14">
        <f t="shared" si="8"/>
        <v>12814.267239017801</v>
      </c>
      <c r="G100" s="2"/>
      <c r="H100" s="2"/>
    </row>
    <row r="101" spans="1:8" ht="12.75">
      <c r="A101" s="1">
        <v>76</v>
      </c>
      <c r="B101" s="7">
        <f t="shared" si="9"/>
        <v>524.1937132637597</v>
      </c>
      <c r="C101" s="7">
        <f t="shared" si="5"/>
        <v>296.52275160934846</v>
      </c>
      <c r="D101" s="14">
        <f t="shared" si="6"/>
        <v>227.67096165441126</v>
      </c>
      <c r="E101" s="14">
        <f t="shared" si="7"/>
        <v>36958.06179932783</v>
      </c>
      <c r="F101" s="14">
        <f t="shared" si="8"/>
        <v>13041.938200672212</v>
      </c>
      <c r="G101" s="2"/>
      <c r="H101" s="2"/>
    </row>
    <row r="102" spans="1:6" ht="12.75">
      <c r="A102" s="1">
        <v>77</v>
      </c>
      <c r="B102" s="7">
        <f t="shared" si="9"/>
        <v>524.1937132637597</v>
      </c>
      <c r="C102" s="7">
        <f t="shared" si="5"/>
        <v>294.70728059402</v>
      </c>
      <c r="D102" s="14">
        <f t="shared" si="6"/>
        <v>229.4864326697397</v>
      </c>
      <c r="E102" s="14">
        <f t="shared" si="7"/>
        <v>36728.575366658086</v>
      </c>
      <c r="F102" s="14">
        <f t="shared" si="8"/>
        <v>13271.42463334195</v>
      </c>
    </row>
    <row r="103" spans="1:6" ht="12.75">
      <c r="A103" s="1">
        <v>78</v>
      </c>
      <c r="B103" s="7">
        <f t="shared" si="9"/>
        <v>524.1937132637597</v>
      </c>
      <c r="C103" s="7">
        <f t="shared" si="5"/>
        <v>292.87733283126823</v>
      </c>
      <c r="D103" s="14">
        <f t="shared" si="6"/>
        <v>231.31638043249148</v>
      </c>
      <c r="E103" s="14">
        <f t="shared" si="7"/>
        <v>36497.25898622559</v>
      </c>
      <c r="F103" s="14">
        <f t="shared" si="8"/>
        <v>13502.741013774443</v>
      </c>
    </row>
    <row r="104" spans="1:6" ht="12.75">
      <c r="A104" s="1">
        <v>79</v>
      </c>
      <c r="B104" s="7">
        <f t="shared" si="9"/>
        <v>524.1937132637597</v>
      </c>
      <c r="C104" s="7">
        <f t="shared" si="5"/>
        <v>291.03279288206147</v>
      </c>
      <c r="D104" s="14">
        <f t="shared" si="6"/>
        <v>233.16092038169825</v>
      </c>
      <c r="E104" s="14">
        <f t="shared" si="7"/>
        <v>36264.09806584389</v>
      </c>
      <c r="F104" s="14">
        <f t="shared" si="8"/>
        <v>13735.901934156142</v>
      </c>
    </row>
    <row r="105" spans="1:6" ht="12.75">
      <c r="A105" s="1">
        <v>80</v>
      </c>
      <c r="B105" s="7">
        <f t="shared" si="9"/>
        <v>524.1937132637597</v>
      </c>
      <c r="C105" s="7">
        <f t="shared" si="5"/>
        <v>289.1735443868458</v>
      </c>
      <c r="D105" s="14">
        <f t="shared" si="6"/>
        <v>235.02016887691394</v>
      </c>
      <c r="E105" s="14">
        <f t="shared" si="7"/>
        <v>36029.07789696698</v>
      </c>
      <c r="F105" s="14">
        <f t="shared" si="8"/>
        <v>13970.922103033055</v>
      </c>
    </row>
    <row r="106" spans="1:6" ht="12.75">
      <c r="A106" s="1">
        <v>81</v>
      </c>
      <c r="B106" s="7">
        <f t="shared" si="9"/>
        <v>524.1937132637597</v>
      </c>
      <c r="C106" s="7">
        <f t="shared" si="5"/>
        <v>287.29947005820435</v>
      </c>
      <c r="D106" s="14">
        <f t="shared" si="6"/>
        <v>236.89424320555537</v>
      </c>
      <c r="E106" s="14">
        <f t="shared" si="7"/>
        <v>35792.18365376142</v>
      </c>
      <c r="F106" s="14">
        <f t="shared" si="8"/>
        <v>14207.816346238611</v>
      </c>
    </row>
    <row r="107" spans="1:6" ht="12.75">
      <c r="A107" s="1">
        <v>82</v>
      </c>
      <c r="B107" s="7">
        <f t="shared" si="9"/>
        <v>524.1937132637597</v>
      </c>
      <c r="C107" s="7">
        <f t="shared" si="5"/>
        <v>285.41045167345897</v>
      </c>
      <c r="D107" s="14">
        <f t="shared" si="6"/>
        <v>238.78326159030075</v>
      </c>
      <c r="E107" s="14">
        <f t="shared" si="7"/>
        <v>35553.40039217112</v>
      </c>
      <c r="F107" s="14">
        <f t="shared" si="8"/>
        <v>14446.599607828912</v>
      </c>
    </row>
    <row r="108" spans="1:6" ht="12.75">
      <c r="A108" s="1">
        <v>83</v>
      </c>
      <c r="B108" s="7">
        <f t="shared" si="9"/>
        <v>524.1937132637597</v>
      </c>
      <c r="C108" s="7">
        <f t="shared" si="5"/>
        <v>283.5063700672117</v>
      </c>
      <c r="D108" s="14">
        <f t="shared" si="6"/>
        <v>240.687343196548</v>
      </c>
      <c r="E108" s="14">
        <f t="shared" si="7"/>
        <v>35312.71304897457</v>
      </c>
      <c r="F108" s="14">
        <f t="shared" si="8"/>
        <v>14687.28695102546</v>
      </c>
    </row>
    <row r="109" spans="1:6" ht="12.75">
      <c r="A109" s="1">
        <v>84</v>
      </c>
      <c r="B109" s="7">
        <f t="shared" si="9"/>
        <v>524.1937132637597</v>
      </c>
      <c r="C109" s="7">
        <f t="shared" si="5"/>
        <v>281.5871051238281</v>
      </c>
      <c r="D109" s="14">
        <f t="shared" si="6"/>
        <v>242.6066081399316</v>
      </c>
      <c r="E109" s="14">
        <f t="shared" si="7"/>
        <v>35070.106440834636</v>
      </c>
      <c r="F109" s="14">
        <f t="shared" si="8"/>
        <v>14929.893559165392</v>
      </c>
    </row>
    <row r="110" spans="1:6" ht="12.75">
      <c r="A110" s="1">
        <v>85</v>
      </c>
      <c r="B110" s="7">
        <f t="shared" si="9"/>
        <v>524.1937132637597</v>
      </c>
      <c r="C110" s="7">
        <f t="shared" si="5"/>
        <v>279.65253576985947</v>
      </c>
      <c r="D110" s="14">
        <f t="shared" si="6"/>
        <v>244.54117749390025</v>
      </c>
      <c r="E110" s="14">
        <f t="shared" si="7"/>
        <v>34825.56526334074</v>
      </c>
      <c r="F110" s="14">
        <f t="shared" si="8"/>
        <v>15174.434736659292</v>
      </c>
    </row>
    <row r="111" spans="1:6" ht="12.75">
      <c r="A111" s="1">
        <v>86</v>
      </c>
      <c r="B111" s="7">
        <f t="shared" si="9"/>
        <v>524.1937132637597</v>
      </c>
      <c r="C111" s="7">
        <f t="shared" si="5"/>
        <v>277.70253996640537</v>
      </c>
      <c r="D111" s="14">
        <f t="shared" si="6"/>
        <v>246.49117329735435</v>
      </c>
      <c r="E111" s="14">
        <f t="shared" si="7"/>
        <v>34579.07409004338</v>
      </c>
      <c r="F111" s="14">
        <f t="shared" si="8"/>
        <v>15420.925909956646</v>
      </c>
    </row>
    <row r="112" spans="1:6" ht="12.75">
      <c r="A112" s="1">
        <v>87</v>
      </c>
      <c r="B112" s="7">
        <f t="shared" si="9"/>
        <v>524.1937132637597</v>
      </c>
      <c r="C112" s="7">
        <f t="shared" si="5"/>
        <v>275.7369947014149</v>
      </c>
      <c r="D112" s="14">
        <f t="shared" si="6"/>
        <v>248.4567185623448</v>
      </c>
      <c r="E112" s="14">
        <f t="shared" si="7"/>
        <v>34330.617371481036</v>
      </c>
      <c r="F112" s="14">
        <f t="shared" si="8"/>
        <v>15669.382628518992</v>
      </c>
    </row>
    <row r="113" spans="1:6" ht="12.75">
      <c r="A113" s="1">
        <v>88</v>
      </c>
      <c r="B113" s="7">
        <f t="shared" si="9"/>
        <v>524.1937132637597</v>
      </c>
      <c r="C113" s="7">
        <f t="shared" si="5"/>
        <v>273.7557759819269</v>
      </c>
      <c r="D113" s="14">
        <f t="shared" si="6"/>
        <v>250.43793728183283</v>
      </c>
      <c r="E113" s="14">
        <f t="shared" si="7"/>
        <v>34080.179434199206</v>
      </c>
      <c r="F113" s="14">
        <f t="shared" si="8"/>
        <v>15919.820565800825</v>
      </c>
    </row>
    <row r="114" spans="1:6" ht="12.75">
      <c r="A114" s="1">
        <v>89</v>
      </c>
      <c r="B114" s="7">
        <f t="shared" si="9"/>
        <v>524.1937132637597</v>
      </c>
      <c r="C114" s="7">
        <f t="shared" si="5"/>
        <v>271.75875882624786</v>
      </c>
      <c r="D114" s="14">
        <f t="shared" si="6"/>
        <v>252.43495443751186</v>
      </c>
      <c r="E114" s="14">
        <f t="shared" si="7"/>
        <v>33827.74447976169</v>
      </c>
      <c r="F114" s="14">
        <f t="shared" si="8"/>
        <v>16172.255520238337</v>
      </c>
    </row>
    <row r="115" spans="1:6" ht="12.75">
      <c r="A115" s="1">
        <v>90</v>
      </c>
      <c r="B115" s="7">
        <f t="shared" si="9"/>
        <v>524.1937132637597</v>
      </c>
      <c r="C115" s="7">
        <f t="shared" si="5"/>
        <v>269.7458172560677</v>
      </c>
      <c r="D115" s="14">
        <f t="shared" si="6"/>
        <v>254.447896007692</v>
      </c>
      <c r="E115" s="14">
        <f t="shared" si="7"/>
        <v>33573.296583754</v>
      </c>
      <c r="F115" s="14">
        <f t="shared" si="8"/>
        <v>16426.70341624603</v>
      </c>
    </row>
    <row r="116" spans="1:6" ht="12.75">
      <c r="A116" s="1">
        <v>91</v>
      </c>
      <c r="B116" s="7">
        <f t="shared" si="9"/>
        <v>524.1937132637597</v>
      </c>
      <c r="C116" s="7">
        <f t="shared" si="5"/>
        <v>267.7168242885128</v>
      </c>
      <c r="D116" s="14">
        <f t="shared" si="6"/>
        <v>256.47688897524694</v>
      </c>
      <c r="E116" s="14">
        <f t="shared" si="7"/>
        <v>33316.81969477876</v>
      </c>
      <c r="F116" s="14">
        <f t="shared" si="8"/>
        <v>16683.180305221278</v>
      </c>
    </row>
    <row r="117" spans="1:6" ht="12.75">
      <c r="A117" s="1">
        <v>92</v>
      </c>
      <c r="B117" s="7">
        <f t="shared" si="9"/>
        <v>524.1937132637597</v>
      </c>
      <c r="C117" s="7">
        <f t="shared" si="5"/>
        <v>265.6716519281353</v>
      </c>
      <c r="D117" s="14">
        <f t="shared" si="6"/>
        <v>258.5220613356244</v>
      </c>
      <c r="E117" s="14">
        <f t="shared" si="7"/>
        <v>33058.29763344314</v>
      </c>
      <c r="F117" s="14">
        <f t="shared" si="8"/>
        <v>16941.702366556903</v>
      </c>
    </row>
    <row r="118" spans="1:6" ht="12.75">
      <c r="A118" s="1">
        <v>93</v>
      </c>
      <c r="B118" s="7">
        <f t="shared" si="9"/>
        <v>524.1937132637597</v>
      </c>
      <c r="C118" s="7">
        <f t="shared" si="5"/>
        <v>263.6101711588389</v>
      </c>
      <c r="D118" s="14">
        <f t="shared" si="6"/>
        <v>260.5835421049208</v>
      </c>
      <c r="E118" s="14">
        <f t="shared" si="7"/>
        <v>32797.71409133822</v>
      </c>
      <c r="F118" s="14">
        <f t="shared" si="8"/>
        <v>17202.285908661823</v>
      </c>
    </row>
    <row r="119" spans="1:6" ht="12.75">
      <c r="A119" s="1">
        <v>94</v>
      </c>
      <c r="B119" s="7">
        <f t="shared" si="9"/>
        <v>524.1937132637597</v>
      </c>
      <c r="C119" s="7">
        <f t="shared" si="5"/>
        <v>261.5322519357401</v>
      </c>
      <c r="D119" s="14">
        <f t="shared" si="6"/>
        <v>262.66146132801964</v>
      </c>
      <c r="E119" s="14">
        <f t="shared" si="7"/>
        <v>32535.0526300102</v>
      </c>
      <c r="F119" s="14">
        <f t="shared" si="8"/>
        <v>17464.94736998984</v>
      </c>
    </row>
    <row r="120" spans="1:6" ht="12.75">
      <c r="A120" s="1">
        <v>95</v>
      </c>
      <c r="B120" s="7">
        <f t="shared" si="9"/>
        <v>524.1937132637597</v>
      </c>
      <c r="C120" s="7">
        <f t="shared" si="5"/>
        <v>259.4377631769643</v>
      </c>
      <c r="D120" s="14">
        <f t="shared" si="6"/>
        <v>264.7559500867954</v>
      </c>
      <c r="E120" s="14">
        <f t="shared" si="7"/>
        <v>32270.296679923405</v>
      </c>
      <c r="F120" s="14">
        <f t="shared" si="8"/>
        <v>17729.703320076635</v>
      </c>
    </row>
    <row r="121" spans="1:6" ht="12.75">
      <c r="A121" s="1">
        <v>96</v>
      </c>
      <c r="B121" s="7">
        <f t="shared" si="9"/>
        <v>524.1937132637597</v>
      </c>
      <c r="C121" s="7">
        <f t="shared" si="5"/>
        <v>257.32657275537724</v>
      </c>
      <c r="D121" s="14">
        <f t="shared" si="6"/>
        <v>266.8671405083825</v>
      </c>
      <c r="E121" s="14">
        <f t="shared" si="7"/>
        <v>32003.42953941502</v>
      </c>
      <c r="F121" s="14">
        <f t="shared" si="8"/>
        <v>17996.57046058502</v>
      </c>
    </row>
    <row r="122" spans="1:6" ht="12.75">
      <c r="A122" s="1">
        <v>97</v>
      </c>
      <c r="B122" s="7">
        <f t="shared" si="9"/>
        <v>524.1937132637597</v>
      </c>
      <c r="C122" s="7">
        <f t="shared" si="5"/>
        <v>255.1985474902493</v>
      </c>
      <c r="D122" s="14">
        <f t="shared" si="6"/>
        <v>268.9951657735104</v>
      </c>
      <c r="E122" s="14">
        <f t="shared" si="7"/>
        <v>31734.43437364151</v>
      </c>
      <c r="F122" s="14">
        <f t="shared" si="8"/>
        <v>18265.56562635853</v>
      </c>
    </row>
    <row r="123" spans="1:6" ht="12.75">
      <c r="A123" s="1">
        <v>98</v>
      </c>
      <c r="B123" s="7">
        <f t="shared" si="9"/>
        <v>524.1937132637597</v>
      </c>
      <c r="C123" s="7">
        <f t="shared" si="5"/>
        <v>253.05355313885477</v>
      </c>
      <c r="D123" s="14">
        <f t="shared" si="6"/>
        <v>271.1401601249049</v>
      </c>
      <c r="E123" s="14">
        <f t="shared" si="7"/>
        <v>31463.294213516605</v>
      </c>
      <c r="F123" s="14">
        <f t="shared" si="8"/>
        <v>18536.705786483435</v>
      </c>
    </row>
    <row r="124" spans="1:6" ht="12.75">
      <c r="A124" s="1">
        <v>99</v>
      </c>
      <c r="B124" s="7">
        <f t="shared" si="9"/>
        <v>524.1937132637597</v>
      </c>
      <c r="C124" s="7">
        <f t="shared" si="5"/>
        <v>250.89145438800276</v>
      </c>
      <c r="D124" s="14">
        <f t="shared" si="6"/>
        <v>273.30225887575693</v>
      </c>
      <c r="E124" s="14">
        <f t="shared" si="7"/>
        <v>31189.99195464085</v>
      </c>
      <c r="F124" s="14">
        <f t="shared" si="8"/>
        <v>18810.00804535919</v>
      </c>
    </row>
    <row r="125" spans="1:6" ht="12.75">
      <c r="A125" s="1">
        <v>100</v>
      </c>
      <c r="B125" s="7">
        <f t="shared" si="9"/>
        <v>524.1937132637597</v>
      </c>
      <c r="C125" s="7">
        <f t="shared" si="5"/>
        <v>248.7121148455016</v>
      </c>
      <c r="D125" s="14">
        <f t="shared" si="6"/>
        <v>275.48159841825816</v>
      </c>
      <c r="E125" s="14">
        <f t="shared" si="7"/>
        <v>30914.510356222592</v>
      </c>
      <c r="F125" s="14">
        <f t="shared" si="8"/>
        <v>19085.489643777448</v>
      </c>
    </row>
    <row r="126" spans="1:6" ht="12.75">
      <c r="A126" s="1">
        <v>101</v>
      </c>
      <c r="B126" s="7">
        <f t="shared" si="9"/>
        <v>524.1937132637597</v>
      </c>
      <c r="C126" s="7">
        <f t="shared" si="5"/>
        <v>246.51539703155456</v>
      </c>
      <c r="D126" s="14">
        <f t="shared" si="6"/>
        <v>277.67831623220513</v>
      </c>
      <c r="E126" s="14">
        <f t="shared" si="7"/>
        <v>30636.832039990386</v>
      </c>
      <c r="F126" s="14">
        <f t="shared" si="8"/>
        <v>19363.167960009654</v>
      </c>
    </row>
    <row r="127" spans="1:6" ht="12.75">
      <c r="A127" s="1">
        <v>102</v>
      </c>
      <c r="B127" s="7">
        <f t="shared" si="9"/>
        <v>524.1937132637597</v>
      </c>
      <c r="C127" s="7">
        <f t="shared" si="5"/>
        <v>244.30116237008733</v>
      </c>
      <c r="D127" s="14">
        <f t="shared" si="6"/>
        <v>279.89255089367236</v>
      </c>
      <c r="E127" s="14">
        <f t="shared" si="7"/>
        <v>30356.939489096712</v>
      </c>
      <c r="F127" s="14">
        <f t="shared" si="8"/>
        <v>19643.060510903328</v>
      </c>
    </row>
    <row r="128" spans="1:6" ht="12.75">
      <c r="A128" s="1">
        <v>103</v>
      </c>
      <c r="B128" s="7">
        <f t="shared" si="9"/>
        <v>524.1937132637597</v>
      </c>
      <c r="C128" s="7">
        <f t="shared" si="5"/>
        <v>242.06927118000607</v>
      </c>
      <c r="D128" s="14">
        <f t="shared" si="6"/>
        <v>282.12444208375365</v>
      </c>
      <c r="E128" s="14">
        <f t="shared" si="7"/>
        <v>30074.81504701296</v>
      </c>
      <c r="F128" s="14">
        <f t="shared" si="8"/>
        <v>19925.18495298708</v>
      </c>
    </row>
    <row r="129" spans="1:6" ht="12.75">
      <c r="A129" s="1">
        <v>104</v>
      </c>
      <c r="B129" s="7">
        <f t="shared" si="9"/>
        <v>524.1937132637597</v>
      </c>
      <c r="C129" s="7">
        <f aca="true" t="shared" si="10" ref="C129:C192">E128*$D$14</f>
        <v>239.81958266638603</v>
      </c>
      <c r="D129" s="14">
        <f aca="true" t="shared" si="11" ref="D129:D192">B129-C129</f>
        <v>284.37413059737366</v>
      </c>
      <c r="E129" s="14">
        <f aca="true" t="shared" si="12" ref="E129:E192">E128-D129</f>
        <v>29790.440916415584</v>
      </c>
      <c r="F129" s="14">
        <f aca="true" t="shared" si="13" ref="F129:F192">F128+D129</f>
        <v>20209.559083584456</v>
      </c>
    </row>
    <row r="130" spans="1:6" ht="12.75">
      <c r="A130" s="1">
        <v>105</v>
      </c>
      <c r="B130" s="7">
        <f t="shared" si="9"/>
        <v>524.1937132637597</v>
      </c>
      <c r="C130" s="7">
        <f t="shared" si="10"/>
        <v>237.5519549115895</v>
      </c>
      <c r="D130" s="14">
        <f t="shared" si="11"/>
        <v>286.6417583521702</v>
      </c>
      <c r="E130" s="14">
        <f t="shared" si="12"/>
        <v>29503.799158063415</v>
      </c>
      <c r="F130" s="14">
        <f t="shared" si="13"/>
        <v>20496.200841936625</v>
      </c>
    </row>
    <row r="131" spans="1:6" ht="12.75">
      <c r="A131" s="1">
        <v>106</v>
      </c>
      <c r="B131" s="7">
        <f t="shared" si="9"/>
        <v>524.1937132637597</v>
      </c>
      <c r="C131" s="7">
        <f t="shared" si="10"/>
        <v>235.26624486631346</v>
      </c>
      <c r="D131" s="14">
        <f t="shared" si="11"/>
        <v>288.92746839744626</v>
      </c>
      <c r="E131" s="14">
        <f t="shared" si="12"/>
        <v>29214.871689665968</v>
      </c>
      <c r="F131" s="14">
        <f t="shared" si="13"/>
        <v>20785.128310334072</v>
      </c>
    </row>
    <row r="132" spans="1:6" ht="12.75">
      <c r="A132" s="1">
        <v>107</v>
      </c>
      <c r="B132" s="7">
        <f t="shared" si="9"/>
        <v>524.1937132637597</v>
      </c>
      <c r="C132" s="7">
        <f t="shared" si="10"/>
        <v>232.9623083405654</v>
      </c>
      <c r="D132" s="14">
        <f t="shared" si="11"/>
        <v>291.2314049231943</v>
      </c>
      <c r="E132" s="14">
        <f t="shared" si="12"/>
        <v>28923.640284742774</v>
      </c>
      <c r="F132" s="14">
        <f t="shared" si="13"/>
        <v>21076.359715257266</v>
      </c>
    </row>
    <row r="133" spans="1:6" ht="12.75">
      <c r="A133" s="1">
        <v>108</v>
      </c>
      <c r="B133" s="7">
        <f t="shared" si="9"/>
        <v>524.1937132637597</v>
      </c>
      <c r="C133" s="7">
        <f t="shared" si="10"/>
        <v>230.63999999456735</v>
      </c>
      <c r="D133" s="14">
        <f t="shared" si="11"/>
        <v>293.5537132691924</v>
      </c>
      <c r="E133" s="14">
        <f t="shared" si="12"/>
        <v>28630.08657147358</v>
      </c>
      <c r="F133" s="14">
        <f t="shared" si="13"/>
        <v>21369.91342852646</v>
      </c>
    </row>
    <row r="134" spans="1:6" ht="12.75">
      <c r="A134" s="1">
        <v>109</v>
      </c>
      <c r="B134" s="7">
        <f t="shared" si="9"/>
        <v>524.1937132637597</v>
      </c>
      <c r="C134" s="7">
        <f t="shared" si="10"/>
        <v>228.29917332958746</v>
      </c>
      <c r="D134" s="14">
        <f t="shared" si="11"/>
        <v>295.89453993417226</v>
      </c>
      <c r="E134" s="14">
        <f t="shared" si="12"/>
        <v>28334.19203153941</v>
      </c>
      <c r="F134" s="14">
        <f t="shared" si="13"/>
        <v>21665.80796846063</v>
      </c>
    </row>
    <row r="135" spans="1:6" ht="12.75">
      <c r="A135" s="1">
        <v>110</v>
      </c>
      <c r="B135" s="7">
        <f t="shared" si="9"/>
        <v>524.1937132637597</v>
      </c>
      <c r="C135" s="7">
        <f t="shared" si="10"/>
        <v>225.93968067869838</v>
      </c>
      <c r="D135" s="14">
        <f t="shared" si="11"/>
        <v>298.25403258506134</v>
      </c>
      <c r="E135" s="14">
        <f t="shared" si="12"/>
        <v>28035.93799895435</v>
      </c>
      <c r="F135" s="14">
        <f t="shared" si="13"/>
        <v>21964.06200104569</v>
      </c>
    </row>
    <row r="136" spans="1:6" ht="12.75">
      <c r="A136" s="1">
        <v>111</v>
      </c>
      <c r="B136" s="7">
        <f t="shared" si="9"/>
        <v>524.1937132637597</v>
      </c>
      <c r="C136" s="7">
        <f t="shared" si="10"/>
        <v>223.56137319746185</v>
      </c>
      <c r="D136" s="14">
        <f t="shared" si="11"/>
        <v>300.63234006629784</v>
      </c>
      <c r="E136" s="14">
        <f t="shared" si="12"/>
        <v>27735.30565888805</v>
      </c>
      <c r="F136" s="14">
        <f t="shared" si="13"/>
        <v>22264.69434111199</v>
      </c>
    </row>
    <row r="137" spans="1:6" ht="12.75">
      <c r="A137" s="1">
        <v>112</v>
      </c>
      <c r="B137" s="7">
        <f t="shared" si="9"/>
        <v>524.1937132637597</v>
      </c>
      <c r="C137" s="7">
        <f t="shared" si="10"/>
        <v>221.16410085453919</v>
      </c>
      <c r="D137" s="14">
        <f t="shared" si="11"/>
        <v>303.02961240922053</v>
      </c>
      <c r="E137" s="14">
        <f t="shared" si="12"/>
        <v>27432.27604647883</v>
      </c>
      <c r="F137" s="14">
        <f t="shared" si="13"/>
        <v>22567.72395352121</v>
      </c>
    </row>
    <row r="138" spans="1:6" ht="12.75">
      <c r="A138" s="1">
        <v>113</v>
      </c>
      <c r="B138" s="7">
        <f t="shared" si="9"/>
        <v>524.1937132637597</v>
      </c>
      <c r="C138" s="7">
        <f t="shared" si="10"/>
        <v>218.7477124222268</v>
      </c>
      <c r="D138" s="14">
        <f t="shared" si="11"/>
        <v>305.4460008415329</v>
      </c>
      <c r="E138" s="14">
        <f t="shared" si="12"/>
        <v>27126.830045637296</v>
      </c>
      <c r="F138" s="14">
        <f t="shared" si="13"/>
        <v>22873.169954362744</v>
      </c>
    </row>
    <row r="139" spans="1:6" ht="12.75">
      <c r="A139" s="1">
        <v>114</v>
      </c>
      <c r="B139" s="7">
        <f t="shared" si="9"/>
        <v>524.1937132637597</v>
      </c>
      <c r="C139" s="7">
        <f t="shared" si="10"/>
        <v>216.31205546691635</v>
      </c>
      <c r="D139" s="14">
        <f t="shared" si="11"/>
        <v>307.88165779684334</v>
      </c>
      <c r="E139" s="14">
        <f t="shared" si="12"/>
        <v>26818.948387840454</v>
      </c>
      <c r="F139" s="14">
        <f t="shared" si="13"/>
        <v>23181.051612159587</v>
      </c>
    </row>
    <row r="140" spans="1:6" ht="12.75">
      <c r="A140" s="1">
        <v>115</v>
      </c>
      <c r="B140" s="7">
        <f t="shared" si="9"/>
        <v>524.1937132637597</v>
      </c>
      <c r="C140" s="7">
        <f t="shared" si="10"/>
        <v>213.85697633947854</v>
      </c>
      <c r="D140" s="14">
        <f t="shared" si="11"/>
        <v>310.3367369242812</v>
      </c>
      <c r="E140" s="14">
        <f t="shared" si="12"/>
        <v>26508.611650916173</v>
      </c>
      <c r="F140" s="14">
        <f t="shared" si="13"/>
        <v>23491.388349083867</v>
      </c>
    </row>
    <row r="141" spans="1:6" ht="12.75">
      <c r="A141" s="1">
        <v>116</v>
      </c>
      <c r="B141" s="7">
        <f t="shared" si="9"/>
        <v>524.1937132637597</v>
      </c>
      <c r="C141" s="7">
        <f t="shared" si="10"/>
        <v>211.38232016557063</v>
      </c>
      <c r="D141" s="14">
        <f t="shared" si="11"/>
        <v>312.8113930981891</v>
      </c>
      <c r="E141" s="14">
        <f t="shared" si="12"/>
        <v>26195.800257817984</v>
      </c>
      <c r="F141" s="14">
        <f t="shared" si="13"/>
        <v>23804.199742182056</v>
      </c>
    </row>
    <row r="142" spans="1:6" ht="12.75">
      <c r="A142" s="1">
        <v>117</v>
      </c>
      <c r="B142" s="7">
        <f t="shared" si="9"/>
        <v>524.1937132637597</v>
      </c>
      <c r="C142" s="7">
        <f t="shared" si="10"/>
        <v>208.88793083586637</v>
      </c>
      <c r="D142" s="14">
        <f t="shared" si="11"/>
        <v>315.30578242789335</v>
      </c>
      <c r="E142" s="14">
        <f t="shared" si="12"/>
        <v>25880.49447539009</v>
      </c>
      <c r="F142" s="14">
        <f t="shared" si="13"/>
        <v>24119.50552460995</v>
      </c>
    </row>
    <row r="143" spans="1:6" ht="12.75">
      <c r="A143" s="1">
        <v>118</v>
      </c>
      <c r="B143" s="7">
        <f t="shared" si="9"/>
        <v>524.1937132637597</v>
      </c>
      <c r="C143" s="7">
        <f t="shared" si="10"/>
        <v>206.37365099620808</v>
      </c>
      <c r="D143" s="14">
        <f t="shared" si="11"/>
        <v>317.82006226755163</v>
      </c>
      <c r="E143" s="14">
        <f t="shared" si="12"/>
        <v>25562.67441312254</v>
      </c>
      <c r="F143" s="14">
        <f t="shared" si="13"/>
        <v>24437.3255868775</v>
      </c>
    </row>
    <row r="144" spans="1:6" ht="12.75">
      <c r="A144" s="1">
        <v>119</v>
      </c>
      <c r="B144" s="7">
        <f t="shared" si="9"/>
        <v>524.1937132637597</v>
      </c>
      <c r="C144" s="7">
        <f t="shared" si="10"/>
        <v>203.83932203768043</v>
      </c>
      <c r="D144" s="14">
        <f t="shared" si="11"/>
        <v>320.3543912260793</v>
      </c>
      <c r="E144" s="14">
        <f t="shared" si="12"/>
        <v>25242.32002189646</v>
      </c>
      <c r="F144" s="14">
        <f t="shared" si="13"/>
        <v>24757.67997810358</v>
      </c>
    </row>
    <row r="145" spans="1:6" ht="12.75">
      <c r="A145" s="1">
        <v>120</v>
      </c>
      <c r="B145" s="7">
        <f t="shared" si="9"/>
        <v>524.1937132637597</v>
      </c>
      <c r="C145" s="7">
        <f t="shared" si="10"/>
        <v>201.28478408660456</v>
      </c>
      <c r="D145" s="14">
        <f t="shared" si="11"/>
        <v>322.9089291771552</v>
      </c>
      <c r="E145" s="14">
        <f t="shared" si="12"/>
        <v>24919.411092719303</v>
      </c>
      <c r="F145" s="14">
        <f t="shared" si="13"/>
        <v>25080.588907280737</v>
      </c>
    </row>
    <row r="146" spans="1:6" ht="12.75">
      <c r="A146" s="1">
        <v>121</v>
      </c>
      <c r="B146" s="7">
        <f t="shared" si="9"/>
        <v>524.1937132637597</v>
      </c>
      <c r="C146" s="7">
        <f t="shared" si="10"/>
        <v>198.709875994453</v>
      </c>
      <c r="D146" s="14">
        <f t="shared" si="11"/>
        <v>325.4838372693067</v>
      </c>
      <c r="E146" s="14">
        <f t="shared" si="12"/>
        <v>24593.927255449995</v>
      </c>
      <c r="F146" s="14">
        <f t="shared" si="13"/>
        <v>25406.072744550045</v>
      </c>
    </row>
    <row r="147" spans="1:6" ht="12.75">
      <c r="A147" s="1">
        <v>122</v>
      </c>
      <c r="B147" s="7">
        <f t="shared" si="9"/>
        <v>524.1937132637597</v>
      </c>
      <c r="C147" s="7">
        <f t="shared" si="10"/>
        <v>196.1144353276838</v>
      </c>
      <c r="D147" s="14">
        <f t="shared" si="11"/>
        <v>328.0792779360759</v>
      </c>
      <c r="E147" s="14">
        <f t="shared" si="12"/>
        <v>24265.84797751392</v>
      </c>
      <c r="F147" s="14">
        <f t="shared" si="13"/>
        <v>25734.15202248612</v>
      </c>
    </row>
    <row r="148" spans="1:6" ht="12.75">
      <c r="A148" s="1">
        <v>123</v>
      </c>
      <c r="B148" s="7">
        <f t="shared" si="9"/>
        <v>524.1937132637597</v>
      </c>
      <c r="C148" s="7">
        <f t="shared" si="10"/>
        <v>193.49829835749375</v>
      </c>
      <c r="D148" s="14">
        <f t="shared" si="11"/>
        <v>330.69541490626597</v>
      </c>
      <c r="E148" s="14">
        <f t="shared" si="12"/>
        <v>23935.152562607655</v>
      </c>
      <c r="F148" s="14">
        <f t="shared" si="13"/>
        <v>26064.847437392385</v>
      </c>
    </row>
    <row r="149" spans="1:6" ht="12.75">
      <c r="A149" s="1">
        <v>124</v>
      </c>
      <c r="B149" s="7">
        <f t="shared" si="9"/>
        <v>524.1937132637597</v>
      </c>
      <c r="C149" s="7">
        <f t="shared" si="10"/>
        <v>190.8613000494897</v>
      </c>
      <c r="D149" s="14">
        <f t="shared" si="11"/>
        <v>333.33241321427</v>
      </c>
      <c r="E149" s="14">
        <f t="shared" si="12"/>
        <v>23601.820149393385</v>
      </c>
      <c r="F149" s="14">
        <f t="shared" si="13"/>
        <v>26398.179850606655</v>
      </c>
    </row>
    <row r="150" spans="1:6" ht="12.75">
      <c r="A150" s="1">
        <v>125</v>
      </c>
      <c r="B150" s="7">
        <f t="shared" si="9"/>
        <v>524.1937132637597</v>
      </c>
      <c r="C150" s="7">
        <f t="shared" si="10"/>
        <v>188.20327405327777</v>
      </c>
      <c r="D150" s="14">
        <f t="shared" si="11"/>
        <v>335.99043921048195</v>
      </c>
      <c r="E150" s="14">
        <f t="shared" si="12"/>
        <v>23265.8297101829</v>
      </c>
      <c r="F150" s="14">
        <f t="shared" si="13"/>
        <v>26734.17028981714</v>
      </c>
    </row>
    <row r="151" spans="1:6" ht="12.75">
      <c r="A151" s="1">
        <v>126</v>
      </c>
      <c r="B151" s="7">
        <f t="shared" si="9"/>
        <v>524.1937132637597</v>
      </c>
      <c r="C151" s="7">
        <f t="shared" si="10"/>
        <v>185.52405269196947</v>
      </c>
      <c r="D151" s="14">
        <f t="shared" si="11"/>
        <v>338.66966057179025</v>
      </c>
      <c r="E151" s="14">
        <f t="shared" si="12"/>
        <v>22927.16004961111</v>
      </c>
      <c r="F151" s="14">
        <f t="shared" si="13"/>
        <v>27072.83995038893</v>
      </c>
    </row>
    <row r="152" spans="1:6" ht="12.75">
      <c r="A152" s="1">
        <v>127</v>
      </c>
      <c r="B152" s="7">
        <f t="shared" si="9"/>
        <v>524.1937132637597</v>
      </c>
      <c r="C152" s="7">
        <f t="shared" si="10"/>
        <v>182.82346695160393</v>
      </c>
      <c r="D152" s="14">
        <f t="shared" si="11"/>
        <v>341.3702463121558</v>
      </c>
      <c r="E152" s="14">
        <f t="shared" si="12"/>
        <v>22585.789803298954</v>
      </c>
      <c r="F152" s="14">
        <f t="shared" si="13"/>
        <v>27414.210196701086</v>
      </c>
    </row>
    <row r="153" spans="1:6" ht="12.75">
      <c r="A153" s="1">
        <v>128</v>
      </c>
      <c r="B153" s="7">
        <f t="shared" si="9"/>
        <v>524.1937132637597</v>
      </c>
      <c r="C153" s="7">
        <f t="shared" si="10"/>
        <v>180.1013464704862</v>
      </c>
      <c r="D153" s="14">
        <f t="shared" si="11"/>
        <v>344.0923667932735</v>
      </c>
      <c r="E153" s="14">
        <f t="shared" si="12"/>
        <v>22241.69743650568</v>
      </c>
      <c r="F153" s="14">
        <f t="shared" si="13"/>
        <v>27758.30256349436</v>
      </c>
    </row>
    <row r="154" spans="1:6" ht="12.75">
      <c r="A154" s="1">
        <v>129</v>
      </c>
      <c r="B154" s="7">
        <f t="shared" si="9"/>
        <v>524.1937132637597</v>
      </c>
      <c r="C154" s="7">
        <f t="shared" si="10"/>
        <v>177.35751952843995</v>
      </c>
      <c r="D154" s="14">
        <f t="shared" si="11"/>
        <v>346.83619373531974</v>
      </c>
      <c r="E154" s="14">
        <f t="shared" si="12"/>
        <v>21894.861242770363</v>
      </c>
      <c r="F154" s="14">
        <f t="shared" si="13"/>
        <v>28105.138757229677</v>
      </c>
    </row>
    <row r="155" spans="1:6" ht="12.75">
      <c r="A155" s="1">
        <v>130</v>
      </c>
      <c r="B155" s="7">
        <f aca="true" t="shared" si="14" ref="B155:B205">$H$25</f>
        <v>524.1937132637597</v>
      </c>
      <c r="C155" s="7">
        <f t="shared" si="10"/>
        <v>174.59181303597515</v>
      </c>
      <c r="D155" s="14">
        <f t="shared" si="11"/>
        <v>349.60190022778454</v>
      </c>
      <c r="E155" s="14">
        <f t="shared" si="12"/>
        <v>21545.259342542577</v>
      </c>
      <c r="F155" s="14">
        <f t="shared" si="13"/>
        <v>28454.740657457463</v>
      </c>
    </row>
    <row r="156" spans="1:6" ht="12.75">
      <c r="A156" s="1">
        <v>131</v>
      </c>
      <c r="B156" s="7">
        <f t="shared" si="14"/>
        <v>524.1937132637597</v>
      </c>
      <c r="C156" s="7">
        <f t="shared" si="10"/>
        <v>171.80405252336874</v>
      </c>
      <c r="D156" s="14">
        <f t="shared" si="11"/>
        <v>352.389660740391</v>
      </c>
      <c r="E156" s="14">
        <f t="shared" si="12"/>
        <v>21192.869681802185</v>
      </c>
      <c r="F156" s="14">
        <f t="shared" si="13"/>
        <v>28807.130318197855</v>
      </c>
    </row>
    <row r="157" spans="1:6" ht="12.75">
      <c r="A157" s="1">
        <v>132</v>
      </c>
      <c r="B157" s="7">
        <f t="shared" si="14"/>
        <v>524.1937132637597</v>
      </c>
      <c r="C157" s="7">
        <f t="shared" si="10"/>
        <v>168.9940621296588</v>
      </c>
      <c r="D157" s="14">
        <f t="shared" si="11"/>
        <v>355.1996511341009</v>
      </c>
      <c r="E157" s="14">
        <f t="shared" si="12"/>
        <v>20837.670030668083</v>
      </c>
      <c r="F157" s="14">
        <f t="shared" si="13"/>
        <v>29162.329969331957</v>
      </c>
    </row>
    <row r="158" spans="1:6" ht="12.75">
      <c r="A158" s="1">
        <v>133</v>
      </c>
      <c r="B158" s="7">
        <f t="shared" si="14"/>
        <v>524.1937132637597</v>
      </c>
      <c r="C158" s="7">
        <f t="shared" si="10"/>
        <v>166.16166459155036</v>
      </c>
      <c r="D158" s="14">
        <f t="shared" si="11"/>
        <v>358.0320486722094</v>
      </c>
      <c r="E158" s="14">
        <f t="shared" si="12"/>
        <v>20479.637981995875</v>
      </c>
      <c r="F158" s="14">
        <f t="shared" si="13"/>
        <v>29520.362018004165</v>
      </c>
    </row>
    <row r="159" spans="1:6" ht="12.75">
      <c r="A159" s="1">
        <v>134</v>
      </c>
      <c r="B159" s="7">
        <f t="shared" si="14"/>
        <v>524.1937132637597</v>
      </c>
      <c r="C159" s="7">
        <f t="shared" si="10"/>
        <v>163.3066812322333</v>
      </c>
      <c r="D159" s="14">
        <f t="shared" si="11"/>
        <v>360.8870320315264</v>
      </c>
      <c r="E159" s="14">
        <f t="shared" si="12"/>
        <v>20118.75094996435</v>
      </c>
      <c r="F159" s="14">
        <f t="shared" si="13"/>
        <v>29881.24905003569</v>
      </c>
    </row>
    <row r="160" spans="1:6" ht="12.75">
      <c r="A160" s="1">
        <v>135</v>
      </c>
      <c r="B160" s="7">
        <f t="shared" si="14"/>
        <v>524.1937132637597</v>
      </c>
      <c r="C160" s="7">
        <f t="shared" si="10"/>
        <v>160.42893195011072</v>
      </c>
      <c r="D160" s="14">
        <f t="shared" si="11"/>
        <v>363.764781313649</v>
      </c>
      <c r="E160" s="14">
        <f t="shared" si="12"/>
        <v>19754.9861686507</v>
      </c>
      <c r="F160" s="14">
        <f t="shared" si="13"/>
        <v>30245.01383134934</v>
      </c>
    </row>
    <row r="161" spans="1:6" ht="12.75">
      <c r="A161" s="1">
        <v>136</v>
      </c>
      <c r="B161" s="7">
        <f t="shared" si="14"/>
        <v>524.1937132637597</v>
      </c>
      <c r="C161" s="7">
        <f t="shared" si="10"/>
        <v>157.52823520743755</v>
      </c>
      <c r="D161" s="14">
        <f t="shared" si="11"/>
        <v>366.6654780563222</v>
      </c>
      <c r="E161" s="14">
        <f t="shared" si="12"/>
        <v>19388.320690594377</v>
      </c>
      <c r="F161" s="14">
        <f t="shared" si="13"/>
        <v>30611.679309405663</v>
      </c>
    </row>
    <row r="162" spans="1:6" ht="12.75">
      <c r="A162" s="1">
        <v>137</v>
      </c>
      <c r="B162" s="7">
        <f t="shared" si="14"/>
        <v>524.1937132637597</v>
      </c>
      <c r="C162" s="7">
        <f t="shared" si="10"/>
        <v>154.6044080188686</v>
      </c>
      <c r="D162" s="14">
        <f t="shared" si="11"/>
        <v>369.5893052448911</v>
      </c>
      <c r="E162" s="14">
        <f t="shared" si="12"/>
        <v>19018.731385349485</v>
      </c>
      <c r="F162" s="14">
        <f t="shared" si="13"/>
        <v>30981.268614650555</v>
      </c>
    </row>
    <row r="163" spans="1:6" ht="12.75">
      <c r="A163" s="1">
        <v>138</v>
      </c>
      <c r="B163" s="7">
        <f t="shared" si="14"/>
        <v>524.1937132637597</v>
      </c>
      <c r="C163" s="7">
        <f t="shared" si="10"/>
        <v>151.65726593991533</v>
      </c>
      <c r="D163" s="14">
        <f t="shared" si="11"/>
        <v>372.5364473238444</v>
      </c>
      <c r="E163" s="14">
        <f t="shared" si="12"/>
        <v>18646.19493802564</v>
      </c>
      <c r="F163" s="14">
        <f t="shared" si="13"/>
        <v>31353.8050619744</v>
      </c>
    </row>
    <row r="164" spans="1:6" ht="12.75">
      <c r="A164" s="1">
        <v>139</v>
      </c>
      <c r="B164" s="7">
        <f t="shared" si="14"/>
        <v>524.1937132637597</v>
      </c>
      <c r="C164" s="7">
        <f t="shared" si="10"/>
        <v>148.68662305531026</v>
      </c>
      <c r="D164" s="14">
        <f t="shared" si="11"/>
        <v>375.5070902084494</v>
      </c>
      <c r="E164" s="14">
        <f t="shared" si="12"/>
        <v>18270.687847817193</v>
      </c>
      <c r="F164" s="14">
        <f t="shared" si="13"/>
        <v>31729.312152182847</v>
      </c>
    </row>
    <row r="165" spans="1:6" ht="12.75">
      <c r="A165" s="1">
        <v>140</v>
      </c>
      <c r="B165" s="7">
        <f t="shared" si="14"/>
        <v>524.1937132637597</v>
      </c>
      <c r="C165" s="7">
        <f t="shared" si="10"/>
        <v>145.69229196727906</v>
      </c>
      <c r="D165" s="14">
        <f t="shared" si="11"/>
        <v>378.50142129648066</v>
      </c>
      <c r="E165" s="14">
        <f t="shared" si="12"/>
        <v>17892.18642652071</v>
      </c>
      <c r="F165" s="14">
        <f t="shared" si="13"/>
        <v>32107.81357347933</v>
      </c>
    </row>
    <row r="166" spans="1:6" ht="12.75">
      <c r="A166" s="1">
        <v>141</v>
      </c>
      <c r="B166" s="7">
        <f t="shared" si="14"/>
        <v>524.1937132637597</v>
      </c>
      <c r="C166" s="7">
        <f t="shared" si="10"/>
        <v>142.6740837837188</v>
      </c>
      <c r="D166" s="14">
        <f t="shared" si="11"/>
        <v>381.5196294800409</v>
      </c>
      <c r="E166" s="14">
        <f t="shared" si="12"/>
        <v>17510.66679704067</v>
      </c>
      <c r="F166" s="14">
        <f t="shared" si="13"/>
        <v>32489.33320295937</v>
      </c>
    </row>
    <row r="167" spans="1:6" ht="12.75">
      <c r="A167" s="1">
        <v>142</v>
      </c>
      <c r="B167" s="7">
        <f t="shared" si="14"/>
        <v>524.1937132637597</v>
      </c>
      <c r="C167" s="7">
        <f t="shared" si="10"/>
        <v>139.631808106282</v>
      </c>
      <c r="D167" s="14">
        <f t="shared" si="11"/>
        <v>384.5619051574777</v>
      </c>
      <c r="E167" s="14">
        <f t="shared" si="12"/>
        <v>17126.10489188319</v>
      </c>
      <c r="F167" s="14">
        <f t="shared" si="13"/>
        <v>32873.89510811685</v>
      </c>
    </row>
    <row r="168" spans="1:6" ht="12.75">
      <c r="A168" s="1">
        <v>143</v>
      </c>
      <c r="B168" s="7">
        <f t="shared" si="14"/>
        <v>524.1937132637597</v>
      </c>
      <c r="C168" s="7">
        <f t="shared" si="10"/>
        <v>136.56527301836576</v>
      </c>
      <c r="D168" s="14">
        <f t="shared" si="11"/>
        <v>387.62844024539396</v>
      </c>
      <c r="E168" s="14">
        <f t="shared" si="12"/>
        <v>16738.476451637798</v>
      </c>
      <c r="F168" s="14">
        <f t="shared" si="13"/>
        <v>33261.523548362245</v>
      </c>
    </row>
    <row r="169" spans="1:6" ht="12.75">
      <c r="A169" s="1">
        <v>144</v>
      </c>
      <c r="B169" s="7">
        <f t="shared" si="14"/>
        <v>524.1937132637597</v>
      </c>
      <c r="C169" s="7">
        <f t="shared" si="10"/>
        <v>133.47428507300495</v>
      </c>
      <c r="D169" s="14">
        <f t="shared" si="11"/>
        <v>390.7194281907548</v>
      </c>
      <c r="E169" s="14">
        <f t="shared" si="12"/>
        <v>16347.757023447044</v>
      </c>
      <c r="F169" s="14">
        <f t="shared" si="13"/>
        <v>33652.242976553</v>
      </c>
    </row>
    <row r="170" spans="1:6" ht="12.75">
      <c r="A170" s="1">
        <v>145</v>
      </c>
      <c r="B170" s="7">
        <f t="shared" si="14"/>
        <v>524.1937132637597</v>
      </c>
      <c r="C170" s="7">
        <f t="shared" si="10"/>
        <v>130.35864928066906</v>
      </c>
      <c r="D170" s="14">
        <f t="shared" si="11"/>
        <v>393.83506398309066</v>
      </c>
      <c r="E170" s="14">
        <f t="shared" si="12"/>
        <v>15953.921959463953</v>
      </c>
      <c r="F170" s="14">
        <f t="shared" si="13"/>
        <v>34046.07804053609</v>
      </c>
    </row>
    <row r="171" spans="1:6" ht="12.75">
      <c r="A171" s="1">
        <v>146</v>
      </c>
      <c r="B171" s="7">
        <f t="shared" si="14"/>
        <v>524.1937132637597</v>
      </c>
      <c r="C171" s="7">
        <f t="shared" si="10"/>
        <v>127.2181690969615</v>
      </c>
      <c r="D171" s="14">
        <f t="shared" si="11"/>
        <v>396.9755441667982</v>
      </c>
      <c r="E171" s="14">
        <f t="shared" si="12"/>
        <v>15556.946415297154</v>
      </c>
      <c r="F171" s="14">
        <f t="shared" si="13"/>
        <v>34443.05358470289</v>
      </c>
    </row>
    <row r="172" spans="1:6" ht="12.75">
      <c r="A172" s="1">
        <v>147</v>
      </c>
      <c r="B172" s="7">
        <f t="shared" si="14"/>
        <v>524.1937132637597</v>
      </c>
      <c r="C172" s="7">
        <f t="shared" si="10"/>
        <v>124.05264641022103</v>
      </c>
      <c r="D172" s="14">
        <f t="shared" si="11"/>
        <v>400.1410668535387</v>
      </c>
      <c r="E172" s="14">
        <f t="shared" si="12"/>
        <v>15156.805348443615</v>
      </c>
      <c r="F172" s="14">
        <f t="shared" si="13"/>
        <v>34843.19465155643</v>
      </c>
    </row>
    <row r="173" spans="1:6" ht="12.75">
      <c r="A173" s="1">
        <v>148</v>
      </c>
      <c r="B173" s="7">
        <f t="shared" si="14"/>
        <v>524.1937132637597</v>
      </c>
      <c r="C173" s="7">
        <f t="shared" si="10"/>
        <v>120.86188152902423</v>
      </c>
      <c r="D173" s="14">
        <f t="shared" si="11"/>
        <v>403.3318317347355</v>
      </c>
      <c r="E173" s="14">
        <f t="shared" si="12"/>
        <v>14753.47351670888</v>
      </c>
      <c r="F173" s="14">
        <f t="shared" si="13"/>
        <v>35246.52648329116</v>
      </c>
    </row>
    <row r="174" spans="1:6" ht="12.75">
      <c r="A174" s="1">
        <v>149</v>
      </c>
      <c r="B174" s="7">
        <f t="shared" si="14"/>
        <v>524.1937132637597</v>
      </c>
      <c r="C174" s="7">
        <f t="shared" si="10"/>
        <v>117.64567316958828</v>
      </c>
      <c r="D174" s="14">
        <f t="shared" si="11"/>
        <v>406.5480400941714</v>
      </c>
      <c r="E174" s="14">
        <f t="shared" si="12"/>
        <v>14346.92547661471</v>
      </c>
      <c r="F174" s="14">
        <f t="shared" si="13"/>
        <v>35653.07452338534</v>
      </c>
    </row>
    <row r="175" spans="1:6" ht="12.75">
      <c r="A175" s="1">
        <v>150</v>
      </c>
      <c r="B175" s="7">
        <f t="shared" si="14"/>
        <v>524.1937132637597</v>
      </c>
      <c r="C175" s="7">
        <f t="shared" si="10"/>
        <v>114.40381844307335</v>
      </c>
      <c r="D175" s="14">
        <f t="shared" si="11"/>
        <v>409.78989482068636</v>
      </c>
      <c r="E175" s="14">
        <f t="shared" si="12"/>
        <v>13937.135581794024</v>
      </c>
      <c r="F175" s="14">
        <f t="shared" si="13"/>
        <v>36062.86441820602</v>
      </c>
    </row>
    <row r="176" spans="1:6" ht="12.75">
      <c r="A176" s="1">
        <v>151</v>
      </c>
      <c r="B176" s="7">
        <f t="shared" si="14"/>
        <v>524.1937132637597</v>
      </c>
      <c r="C176" s="7">
        <f t="shared" si="10"/>
        <v>111.13611284278372</v>
      </c>
      <c r="D176" s="14">
        <f t="shared" si="11"/>
        <v>413.057600420976</v>
      </c>
      <c r="E176" s="14">
        <f t="shared" si="12"/>
        <v>13524.077981373048</v>
      </c>
      <c r="F176" s="14">
        <f t="shared" si="13"/>
        <v>36475.922018626996</v>
      </c>
    </row>
    <row r="177" spans="1:6" ht="12.75">
      <c r="A177" s="1">
        <v>152</v>
      </c>
      <c r="B177" s="7">
        <f t="shared" si="14"/>
        <v>524.1937132637597</v>
      </c>
      <c r="C177" s="7">
        <f t="shared" si="10"/>
        <v>107.84235023126682</v>
      </c>
      <c r="D177" s="14">
        <f t="shared" si="11"/>
        <v>416.3513630324929</v>
      </c>
      <c r="E177" s="14">
        <f t="shared" si="12"/>
        <v>13107.726618340555</v>
      </c>
      <c r="F177" s="14">
        <f t="shared" si="13"/>
        <v>36892.27338165949</v>
      </c>
    </row>
    <row r="178" spans="1:6" ht="12.75">
      <c r="A178" s="1">
        <v>153</v>
      </c>
      <c r="B178" s="7">
        <f t="shared" si="14"/>
        <v>524.1937132637597</v>
      </c>
      <c r="C178" s="7">
        <f t="shared" si="10"/>
        <v>104.52232282730942</v>
      </c>
      <c r="D178" s="14">
        <f t="shared" si="11"/>
        <v>419.6713904364503</v>
      </c>
      <c r="E178" s="14">
        <f t="shared" si="12"/>
        <v>12688.055227904106</v>
      </c>
      <c r="F178" s="14">
        <f t="shared" si="13"/>
        <v>37311.94477209594</v>
      </c>
    </row>
    <row r="179" spans="1:6" ht="12.75">
      <c r="A179" s="1">
        <v>154</v>
      </c>
      <c r="B179" s="7">
        <f t="shared" si="14"/>
        <v>524.1937132637597</v>
      </c>
      <c r="C179" s="7">
        <f t="shared" si="10"/>
        <v>101.17582119283013</v>
      </c>
      <c r="D179" s="14">
        <f t="shared" si="11"/>
        <v>423.0178920709296</v>
      </c>
      <c r="E179" s="14">
        <f t="shared" si="12"/>
        <v>12265.037335833176</v>
      </c>
      <c r="F179" s="14">
        <f t="shared" si="13"/>
        <v>37734.96266416687</v>
      </c>
    </row>
    <row r="180" spans="1:6" ht="12.75">
      <c r="A180" s="1">
        <v>155</v>
      </c>
      <c r="B180" s="7">
        <f t="shared" si="14"/>
        <v>524.1937132637597</v>
      </c>
      <c r="C180" s="7">
        <f t="shared" si="10"/>
        <v>97.80263421966733</v>
      </c>
      <c r="D180" s="14">
        <f t="shared" si="11"/>
        <v>426.3910790440924</v>
      </c>
      <c r="E180" s="14">
        <f t="shared" si="12"/>
        <v>11838.646256789083</v>
      </c>
      <c r="F180" s="14">
        <f t="shared" si="13"/>
        <v>38161.353743210966</v>
      </c>
    </row>
    <row r="181" spans="1:6" ht="12.75">
      <c r="A181" s="1">
        <v>156</v>
      </c>
      <c r="B181" s="7">
        <f t="shared" si="14"/>
        <v>524.1937132637597</v>
      </c>
      <c r="C181" s="7">
        <f t="shared" si="10"/>
        <v>94.40254911626182</v>
      </c>
      <c r="D181" s="14">
        <f t="shared" si="11"/>
        <v>429.7911641474979</v>
      </c>
      <c r="E181" s="14">
        <f t="shared" si="12"/>
        <v>11408.855092641585</v>
      </c>
      <c r="F181" s="14">
        <f t="shared" si="13"/>
        <v>38591.144907358466</v>
      </c>
    </row>
    <row r="182" spans="1:6" ht="12.75">
      <c r="A182" s="1">
        <v>157</v>
      </c>
      <c r="B182" s="7">
        <f t="shared" si="14"/>
        <v>524.1937132637597</v>
      </c>
      <c r="C182" s="7">
        <f t="shared" si="10"/>
        <v>90.97535139423326</v>
      </c>
      <c r="D182" s="14">
        <f t="shared" si="11"/>
        <v>433.21836186952646</v>
      </c>
      <c r="E182" s="14">
        <f t="shared" si="12"/>
        <v>10975.636730772057</v>
      </c>
      <c r="F182" s="14">
        <f t="shared" si="13"/>
        <v>39024.36326922799</v>
      </c>
    </row>
    <row r="183" spans="1:6" ht="12.75">
      <c r="A183" s="1">
        <v>158</v>
      </c>
      <c r="B183" s="7">
        <f t="shared" si="14"/>
        <v>524.1937132637597</v>
      </c>
      <c r="C183" s="7">
        <f t="shared" si="10"/>
        <v>87.52082485484947</v>
      </c>
      <c r="D183" s="14">
        <f t="shared" si="11"/>
        <v>436.67288840891024</v>
      </c>
      <c r="E183" s="14">
        <f t="shared" si="12"/>
        <v>10538.963842363148</v>
      </c>
      <c r="F183" s="14">
        <f t="shared" si="13"/>
        <v>39461.0361576369</v>
      </c>
    </row>
    <row r="184" spans="1:6" ht="12.75">
      <c r="A184" s="1">
        <v>159</v>
      </c>
      <c r="B184" s="7">
        <f t="shared" si="14"/>
        <v>524.1937132637597</v>
      </c>
      <c r="C184" s="7">
        <f t="shared" si="10"/>
        <v>84.03875157538798</v>
      </c>
      <c r="D184" s="14">
        <f t="shared" si="11"/>
        <v>440.1549616883717</v>
      </c>
      <c r="E184" s="14">
        <f t="shared" si="12"/>
        <v>10098.808880674776</v>
      </c>
      <c r="F184" s="14">
        <f t="shared" si="13"/>
        <v>39901.191119325274</v>
      </c>
    </row>
    <row r="185" spans="1:6" ht="12.75">
      <c r="A185" s="1">
        <v>160</v>
      </c>
      <c r="B185" s="7">
        <f t="shared" si="14"/>
        <v>524.1937132637597</v>
      </c>
      <c r="C185" s="7">
        <f t="shared" si="10"/>
        <v>80.52891189538873</v>
      </c>
      <c r="D185" s="14">
        <f t="shared" si="11"/>
        <v>443.664801368371</v>
      </c>
      <c r="E185" s="14">
        <f t="shared" si="12"/>
        <v>9655.144079306405</v>
      </c>
      <c r="F185" s="14">
        <f t="shared" si="13"/>
        <v>40344.85592069365</v>
      </c>
    </row>
    <row r="186" spans="1:6" ht="12.75">
      <c r="A186" s="1">
        <v>161</v>
      </c>
      <c r="B186" s="7">
        <f t="shared" si="14"/>
        <v>524.1937132637597</v>
      </c>
      <c r="C186" s="7">
        <f t="shared" si="10"/>
        <v>76.9910844027972</v>
      </c>
      <c r="D186" s="14">
        <f t="shared" si="11"/>
        <v>447.20262886096253</v>
      </c>
      <c r="E186" s="14">
        <f t="shared" si="12"/>
        <v>9207.941450445442</v>
      </c>
      <c r="F186" s="14">
        <f t="shared" si="13"/>
        <v>40792.05854955461</v>
      </c>
    </row>
    <row r="187" spans="1:6" ht="12.75">
      <c r="A187" s="1">
        <v>162</v>
      </c>
      <c r="B187" s="7">
        <f t="shared" si="14"/>
        <v>524.1937132637597</v>
      </c>
      <c r="C187" s="7">
        <f t="shared" si="10"/>
        <v>73.42504591999699</v>
      </c>
      <c r="D187" s="14">
        <f t="shared" si="11"/>
        <v>450.76866734376273</v>
      </c>
      <c r="E187" s="14">
        <f t="shared" si="12"/>
        <v>8757.17278310168</v>
      </c>
      <c r="F187" s="14">
        <f t="shared" si="13"/>
        <v>41242.827216898375</v>
      </c>
    </row>
    <row r="188" spans="1:6" ht="12.75">
      <c r="A188" s="1">
        <v>163</v>
      </c>
      <c r="B188" s="7">
        <f t="shared" si="14"/>
        <v>524.1937132637597</v>
      </c>
      <c r="C188" s="7">
        <f t="shared" si="10"/>
        <v>69.8305714897311</v>
      </c>
      <c r="D188" s="14">
        <f t="shared" si="11"/>
        <v>454.36314177402863</v>
      </c>
      <c r="E188" s="14">
        <f t="shared" si="12"/>
        <v>8302.80964132765</v>
      </c>
      <c r="F188" s="14">
        <f t="shared" si="13"/>
        <v>41697.1903586724</v>
      </c>
    </row>
    <row r="189" spans="1:6" ht="12.75">
      <c r="A189" s="1">
        <v>164</v>
      </c>
      <c r="B189" s="7">
        <f t="shared" si="14"/>
        <v>524.1937132637597</v>
      </c>
      <c r="C189" s="7">
        <f t="shared" si="10"/>
        <v>66.20743436091081</v>
      </c>
      <c r="D189" s="14">
        <f t="shared" si="11"/>
        <v>457.9862789028489</v>
      </c>
      <c r="E189" s="14">
        <f t="shared" si="12"/>
        <v>7844.823362424802</v>
      </c>
      <c r="F189" s="14">
        <f t="shared" si="13"/>
        <v>42155.17663757525</v>
      </c>
    </row>
    <row r="190" spans="1:6" ht="12.75">
      <c r="A190" s="1">
        <v>165</v>
      </c>
      <c r="B190" s="7">
        <f t="shared" si="14"/>
        <v>524.1937132637597</v>
      </c>
      <c r="C190" s="7">
        <f t="shared" si="10"/>
        <v>62.55540597431161</v>
      </c>
      <c r="D190" s="14">
        <f t="shared" si="11"/>
        <v>461.6383072894481</v>
      </c>
      <c r="E190" s="14">
        <f t="shared" si="12"/>
        <v>7383.185055135355</v>
      </c>
      <c r="F190" s="14">
        <f t="shared" si="13"/>
        <v>42616.814944864695</v>
      </c>
    </row>
    <row r="191" spans="1:6" ht="12.75">
      <c r="A191" s="63">
        <v>166</v>
      </c>
      <c r="B191" s="64">
        <f t="shared" si="14"/>
        <v>524.1937132637597</v>
      </c>
      <c r="C191" s="64">
        <f t="shared" si="10"/>
        <v>58.874255948154826</v>
      </c>
      <c r="D191" s="65">
        <f t="shared" si="11"/>
        <v>465.3194573156049</v>
      </c>
      <c r="E191" s="65">
        <f t="shared" si="12"/>
        <v>6917.865597819749</v>
      </c>
      <c r="F191" s="65">
        <f t="shared" si="13"/>
        <v>43082.1344021803</v>
      </c>
    </row>
    <row r="192" spans="1:6" ht="12.75">
      <c r="A192" s="63">
        <v>167</v>
      </c>
      <c r="B192" s="64">
        <f t="shared" si="14"/>
        <v>524.1937132637597</v>
      </c>
      <c r="C192" s="64">
        <f t="shared" si="10"/>
        <v>55.163752063574464</v>
      </c>
      <c r="D192" s="65">
        <f t="shared" si="11"/>
        <v>469.02996120018526</v>
      </c>
      <c r="E192" s="65">
        <f t="shared" si="12"/>
        <v>6448.835636619564</v>
      </c>
      <c r="F192" s="65">
        <f t="shared" si="13"/>
        <v>43551.164363380485</v>
      </c>
    </row>
    <row r="193" spans="1:6" ht="12.75">
      <c r="A193" s="63">
        <v>168</v>
      </c>
      <c r="B193" s="64">
        <f t="shared" si="14"/>
        <v>524.1937132637597</v>
      </c>
      <c r="C193" s="64">
        <f aca="true" t="shared" si="15" ref="C193:C205">E192*$D$14</f>
        <v>51.423660249968066</v>
      </c>
      <c r="D193" s="65">
        <f aca="true" t="shared" si="16" ref="D193:D205">B193-C193</f>
        <v>472.77005301379165</v>
      </c>
      <c r="E193" s="65">
        <f aca="true" t="shared" si="17" ref="E193:E205">E192-D193</f>
        <v>5976.065583605772</v>
      </c>
      <c r="F193" s="65">
        <f aca="true" t="shared" si="18" ref="F193:F205">F192+D193</f>
        <v>44023.93441639427</v>
      </c>
    </row>
    <row r="194" spans="1:6" ht="12.75">
      <c r="A194" s="63">
        <v>169</v>
      </c>
      <c r="B194" s="64">
        <f t="shared" si="14"/>
        <v>524.1937132637597</v>
      </c>
      <c r="C194" s="64">
        <f t="shared" si="15"/>
        <v>47.653744570230785</v>
      </c>
      <c r="D194" s="65">
        <f t="shared" si="16"/>
        <v>476.5399686935289</v>
      </c>
      <c r="E194" s="65">
        <f t="shared" si="17"/>
        <v>5499.525614912243</v>
      </c>
      <c r="F194" s="65">
        <f t="shared" si="18"/>
        <v>44500.4743850878</v>
      </c>
    </row>
    <row r="195" spans="1:6" ht="12.75">
      <c r="A195" s="63">
        <v>170</v>
      </c>
      <c r="B195" s="64">
        <f t="shared" si="14"/>
        <v>524.1937132637597</v>
      </c>
      <c r="C195" s="64">
        <f t="shared" si="15"/>
        <v>43.85376720587172</v>
      </c>
      <c r="D195" s="65">
        <f t="shared" si="16"/>
        <v>480.339946057888</v>
      </c>
      <c r="E195" s="65">
        <f t="shared" si="17"/>
        <v>5019.185668854356</v>
      </c>
      <c r="F195" s="65">
        <f t="shared" si="18"/>
        <v>44980.81433114569</v>
      </c>
    </row>
    <row r="196" spans="1:6" ht="12.75">
      <c r="A196" s="1">
        <v>171</v>
      </c>
      <c r="B196" s="7">
        <f t="shared" si="14"/>
        <v>524.1937132637597</v>
      </c>
      <c r="C196" s="7">
        <f t="shared" si="15"/>
        <v>40.02348844201152</v>
      </c>
      <c r="D196" s="14">
        <f t="shared" si="16"/>
        <v>484.1702248217482</v>
      </c>
      <c r="E196" s="14">
        <f t="shared" si="17"/>
        <v>4535.015444032608</v>
      </c>
      <c r="F196" s="14">
        <f t="shared" si="18"/>
        <v>45464.984555967436</v>
      </c>
    </row>
    <row r="197" spans="1:6" ht="12.75">
      <c r="A197" s="1">
        <v>172</v>
      </c>
      <c r="B197" s="7">
        <f t="shared" si="14"/>
        <v>524.1937132637597</v>
      </c>
      <c r="C197" s="7">
        <f t="shared" si="15"/>
        <v>36.16266665226041</v>
      </c>
      <c r="D197" s="14">
        <f t="shared" si="16"/>
        <v>488.0310466114993</v>
      </c>
      <c r="E197" s="14">
        <f t="shared" si="17"/>
        <v>4046.9843974211085</v>
      </c>
      <c r="F197" s="14">
        <f t="shared" si="18"/>
        <v>45953.01560257893</v>
      </c>
    </row>
    <row r="198" spans="1:6" ht="12.75">
      <c r="A198" s="1">
        <v>173</v>
      </c>
      <c r="B198" s="7">
        <f t="shared" si="14"/>
        <v>524.1937132637597</v>
      </c>
      <c r="C198" s="7">
        <f t="shared" si="15"/>
        <v>32.27105828347566</v>
      </c>
      <c r="D198" s="14">
        <f t="shared" si="16"/>
        <v>491.92265498028405</v>
      </c>
      <c r="E198" s="14">
        <f t="shared" si="17"/>
        <v>3555.0617424408247</v>
      </c>
      <c r="F198" s="14">
        <f t="shared" si="18"/>
        <v>46444.93825755922</v>
      </c>
    </row>
    <row r="199" spans="1:6" ht="12.75">
      <c r="A199" s="1">
        <v>174</v>
      </c>
      <c r="B199" s="7">
        <f t="shared" si="14"/>
        <v>524.1937132637597</v>
      </c>
      <c r="C199" s="7">
        <f t="shared" si="15"/>
        <v>28.348417840397378</v>
      </c>
      <c r="D199" s="14">
        <f t="shared" si="16"/>
        <v>495.84529542336236</v>
      </c>
      <c r="E199" s="14">
        <f t="shared" si="17"/>
        <v>3059.216447017462</v>
      </c>
      <c r="F199" s="14">
        <f t="shared" si="18"/>
        <v>46940.78355298258</v>
      </c>
    </row>
    <row r="200" spans="1:6" ht="12.75">
      <c r="A200" s="1">
        <v>175</v>
      </c>
      <c r="B200" s="7">
        <f t="shared" si="14"/>
        <v>524.1937132637597</v>
      </c>
      <c r="C200" s="7">
        <f t="shared" si="15"/>
        <v>24.394497870161942</v>
      </c>
      <c r="D200" s="14">
        <f t="shared" si="16"/>
        <v>499.79921539359776</v>
      </c>
      <c r="E200" s="14">
        <f t="shared" si="17"/>
        <v>2559.417231623864</v>
      </c>
      <c r="F200" s="14">
        <f t="shared" si="18"/>
        <v>47440.58276837618</v>
      </c>
    </row>
    <row r="201" spans="1:6" ht="12.75">
      <c r="A201" s="1">
        <v>176</v>
      </c>
      <c r="B201" s="7">
        <f t="shared" si="14"/>
        <v>524.1937132637597</v>
      </c>
      <c r="C201" s="7">
        <f t="shared" si="15"/>
        <v>20.409048946691854</v>
      </c>
      <c r="D201" s="14">
        <f t="shared" si="16"/>
        <v>503.78466431706784</v>
      </c>
      <c r="E201" s="14">
        <f t="shared" si="17"/>
        <v>2055.6325673067963</v>
      </c>
      <c r="F201" s="14">
        <f t="shared" si="18"/>
        <v>47944.36743269325</v>
      </c>
    </row>
    <row r="202" spans="1:6" ht="12.75">
      <c r="A202" s="1">
        <v>177</v>
      </c>
      <c r="B202" s="7">
        <f t="shared" si="14"/>
        <v>524.1937132637597</v>
      </c>
      <c r="C202" s="7">
        <f t="shared" si="15"/>
        <v>16.391819654961125</v>
      </c>
      <c r="D202" s="14">
        <f t="shared" si="16"/>
        <v>507.8018936087986</v>
      </c>
      <c r="E202" s="14">
        <f t="shared" si="17"/>
        <v>1547.8306736979978</v>
      </c>
      <c r="F202" s="14">
        <f t="shared" si="18"/>
        <v>48452.16932630205</v>
      </c>
    </row>
    <row r="203" spans="1:6" ht="12.75">
      <c r="A203" s="1">
        <v>178</v>
      </c>
      <c r="B203" s="7">
        <f t="shared" si="14"/>
        <v>524.1937132637597</v>
      </c>
      <c r="C203" s="7">
        <f t="shared" si="15"/>
        <v>12.342556575135204</v>
      </c>
      <c r="D203" s="14">
        <f t="shared" si="16"/>
        <v>511.85115668862454</v>
      </c>
      <c r="E203" s="14">
        <f t="shared" si="17"/>
        <v>1035.9795170093732</v>
      </c>
      <c r="F203" s="14">
        <f t="shared" si="18"/>
        <v>48964.02048299067</v>
      </c>
    </row>
    <row r="204" spans="1:6" ht="12.75">
      <c r="A204" s="1">
        <v>179</v>
      </c>
      <c r="B204" s="7">
        <f t="shared" si="14"/>
        <v>524.1937132637597</v>
      </c>
      <c r="C204" s="7">
        <f t="shared" si="15"/>
        <v>8.261004266584443</v>
      </c>
      <c r="D204" s="14">
        <f t="shared" si="16"/>
        <v>515.9327089971753</v>
      </c>
      <c r="E204" s="14">
        <f t="shared" si="17"/>
        <v>520.046808012198</v>
      </c>
      <c r="F204" s="14">
        <f t="shared" si="18"/>
        <v>49479.95319198785</v>
      </c>
    </row>
    <row r="205" spans="1:6" ht="12.75">
      <c r="A205" s="1">
        <v>180</v>
      </c>
      <c r="B205" s="7">
        <f t="shared" si="14"/>
        <v>524.1937132637597</v>
      </c>
      <c r="C205" s="7">
        <f t="shared" si="15"/>
        <v>4.146905251770067</v>
      </c>
      <c r="D205" s="14">
        <f t="shared" si="16"/>
        <v>520.0468080119897</v>
      </c>
      <c r="E205" s="14">
        <f t="shared" si="17"/>
        <v>2.0827428670600057E-10</v>
      </c>
      <c r="F205" s="14">
        <f t="shared" si="18"/>
        <v>49999.99999999984</v>
      </c>
    </row>
  </sheetData>
  <printOptions/>
  <pageMargins left="0.75" right="0.75" top="1" bottom="1" header="0" footer="0"/>
  <pageSetup horizontalDpi="300" verticalDpi="300" orientation="portrait" scale="60" r:id="rId2"/>
  <drawing r:id="rId1"/>
</worksheet>
</file>

<file path=xl/worksheets/sheet2.xml><?xml version="1.0" encoding="utf-8"?>
<worksheet xmlns="http://schemas.openxmlformats.org/spreadsheetml/2006/main" xmlns:r="http://schemas.openxmlformats.org/officeDocument/2006/relationships">
  <dimension ref="A1:O92"/>
  <sheetViews>
    <sheetView workbookViewId="0" topLeftCell="A10">
      <selection activeCell="E38" sqref="E38"/>
    </sheetView>
  </sheetViews>
  <sheetFormatPr defaultColWidth="11.421875" defaultRowHeight="12.75"/>
  <cols>
    <col min="4" max="4" width="12.28125" style="0" bestFit="1" customWidth="1"/>
    <col min="5" max="5" width="10.8515625" style="0" customWidth="1"/>
    <col min="7" max="7" width="14.140625" style="0" customWidth="1"/>
    <col min="9" max="10" width="13.28125" style="0" customWidth="1"/>
    <col min="14" max="14" width="13.421875" style="0" customWidth="1"/>
  </cols>
  <sheetData>
    <row r="1" spans="1:10" ht="12.75">
      <c r="A1" s="2"/>
      <c r="B1" s="2"/>
      <c r="C1" s="11" t="s">
        <v>68</v>
      </c>
      <c r="D1" s="2"/>
      <c r="E1" s="2"/>
      <c r="F1" s="2"/>
      <c r="G1" s="2"/>
      <c r="H1" s="2"/>
      <c r="I1" s="2"/>
      <c r="J1" s="2"/>
    </row>
    <row r="2" spans="1:10" ht="12.75">
      <c r="A2" s="2"/>
      <c r="B2" s="2"/>
      <c r="C2" s="2"/>
      <c r="D2" s="2"/>
      <c r="E2" s="2"/>
      <c r="F2" s="2"/>
      <c r="G2" s="2"/>
      <c r="H2" s="2"/>
      <c r="I2" s="2"/>
      <c r="J2" s="2"/>
    </row>
    <row r="3" spans="1:10" ht="12.75">
      <c r="A3" s="2"/>
      <c r="B3" s="2"/>
      <c r="C3" s="2"/>
      <c r="D3" s="2"/>
      <c r="E3" s="2"/>
      <c r="F3" s="2"/>
      <c r="G3" s="2"/>
      <c r="H3" s="2"/>
      <c r="I3" s="2"/>
      <c r="J3" s="2"/>
    </row>
    <row r="4" spans="1:10" ht="12.75">
      <c r="A4" s="2"/>
      <c r="B4" s="2"/>
      <c r="C4" s="2"/>
      <c r="D4" s="2"/>
      <c r="E4" s="2"/>
      <c r="F4" s="2"/>
      <c r="G4" s="2"/>
      <c r="H4" s="2"/>
      <c r="I4" s="2"/>
      <c r="J4" s="2"/>
    </row>
    <row r="5" spans="1:10" ht="12.75">
      <c r="A5" s="2"/>
      <c r="B5" s="2"/>
      <c r="C5" s="2"/>
      <c r="D5" s="2"/>
      <c r="E5" s="2"/>
      <c r="F5" s="2"/>
      <c r="G5" s="2"/>
      <c r="H5" s="2"/>
      <c r="I5" s="2"/>
      <c r="J5" s="2"/>
    </row>
    <row r="6" spans="1:10" ht="12.75">
      <c r="A6" s="2"/>
      <c r="B6" s="2"/>
      <c r="C6" s="2"/>
      <c r="D6" s="2"/>
      <c r="E6" s="2"/>
      <c r="F6" s="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12.75">
      <c r="A12" s="2"/>
      <c r="B12" s="2"/>
      <c r="C12" s="2"/>
      <c r="D12" s="2"/>
      <c r="E12" s="2"/>
      <c r="F12" s="2"/>
      <c r="G12" s="2"/>
      <c r="H12" s="2"/>
      <c r="I12" s="2"/>
      <c r="J12" s="2"/>
    </row>
    <row r="13" spans="1:10" ht="12.75">
      <c r="A13" s="2"/>
      <c r="B13" s="2"/>
      <c r="C13" s="2"/>
      <c r="D13" s="15"/>
      <c r="E13" s="15"/>
      <c r="F13" s="2"/>
      <c r="G13" s="2"/>
      <c r="H13" s="2"/>
      <c r="I13" s="2"/>
      <c r="J13" s="2"/>
    </row>
    <row r="14" spans="1:10" ht="12.75">
      <c r="A14" s="2"/>
      <c r="B14" s="2"/>
      <c r="C14" s="2"/>
      <c r="D14" s="15"/>
      <c r="E14" s="16"/>
      <c r="F14" s="2"/>
      <c r="G14" s="20" t="s">
        <v>0</v>
      </c>
      <c r="H14" s="2"/>
      <c r="I14" s="2"/>
      <c r="J14" s="2"/>
    </row>
    <row r="15" spans="1:13" ht="12.75">
      <c r="A15" s="2"/>
      <c r="B15" s="2"/>
      <c r="D15" s="15"/>
      <c r="E15" s="15"/>
      <c r="F15" s="2"/>
      <c r="G15" s="2"/>
      <c r="H15" s="2"/>
      <c r="I15" s="2"/>
      <c r="J15" s="2"/>
      <c r="K15" s="51" t="s">
        <v>67</v>
      </c>
      <c r="L15" s="51"/>
      <c r="M15" s="51"/>
    </row>
    <row r="16" spans="1:10" ht="12.75">
      <c r="A16" s="2"/>
      <c r="B16" s="2"/>
      <c r="C16" s="46" t="s">
        <v>50</v>
      </c>
      <c r="D16" s="47"/>
      <c r="E16" s="47"/>
      <c r="F16" s="48"/>
      <c r="G16" s="48"/>
      <c r="H16" s="48"/>
      <c r="I16" s="2"/>
      <c r="J16" s="2"/>
    </row>
    <row r="17" spans="1:15" ht="13.5" thickBot="1">
      <c r="A17" s="2"/>
      <c r="B17" s="2"/>
      <c r="C17" s="1" t="s">
        <v>32</v>
      </c>
      <c r="D17" s="22" t="s">
        <v>51</v>
      </c>
      <c r="E17" s="2" t="s">
        <v>36</v>
      </c>
      <c r="F17" s="1" t="s">
        <v>40</v>
      </c>
      <c r="G17" s="10" t="s">
        <v>64</v>
      </c>
      <c r="H17" s="10" t="s">
        <v>66</v>
      </c>
      <c r="J17" s="37" t="s">
        <v>22</v>
      </c>
      <c r="K17" s="37" t="s">
        <v>37</v>
      </c>
      <c r="L17" s="40" t="s">
        <v>61</v>
      </c>
      <c r="M17" s="40" t="s">
        <v>63</v>
      </c>
      <c r="N17" s="40" t="s">
        <v>62</v>
      </c>
      <c r="O17" s="37" t="s">
        <v>58</v>
      </c>
    </row>
    <row r="18" spans="1:15" ht="14.25" thickBot="1" thickTop="1">
      <c r="A18" s="2"/>
      <c r="B18" s="2"/>
      <c r="C18" s="49" t="s">
        <v>47</v>
      </c>
      <c r="D18" s="49" t="s">
        <v>47</v>
      </c>
      <c r="E18" s="50"/>
      <c r="F18" s="49" t="s">
        <v>47</v>
      </c>
      <c r="G18" s="49" t="s">
        <v>65</v>
      </c>
      <c r="H18" s="49" t="s">
        <v>65</v>
      </c>
      <c r="J18" s="1">
        <v>0</v>
      </c>
      <c r="K18" s="1">
        <v>-20000</v>
      </c>
      <c r="L18" s="2"/>
      <c r="M18" s="2"/>
      <c r="N18" s="39">
        <f>K18+L18+M18</f>
        <v>-20000</v>
      </c>
      <c r="O18" s="35"/>
    </row>
    <row r="19" spans="1:15" ht="13.5" thickTop="1">
      <c r="A19" s="2"/>
      <c r="B19" s="2">
        <v>1</v>
      </c>
      <c r="C19" s="41">
        <v>0.02</v>
      </c>
      <c r="D19" s="32">
        <f>MIRR($N$18:$N$78,,C19)</f>
        <v>0.05818429132634195</v>
      </c>
      <c r="E19" s="7">
        <f>NPV(C19,$N$19:$N$78)+$N$18</f>
        <v>161425.48814177045</v>
      </c>
      <c r="F19" s="32">
        <f aca="true" t="shared" si="0" ref="F19:F30">IRR($N$18:$N$78)</f>
        <v>0.10482128569983935</v>
      </c>
      <c r="G19" s="43">
        <f>NPV(F19,$N$19:$N$78)+$N$18</f>
        <v>-3.2741809263825417E-11</v>
      </c>
      <c r="H19" s="32">
        <f>MIRR($N$18:$N$78,,F19)</f>
        <v>0.1048212856998394</v>
      </c>
      <c r="J19" s="1">
        <v>1</v>
      </c>
      <c r="K19" s="1">
        <v>0</v>
      </c>
      <c r="L19" s="7">
        <v>1150</v>
      </c>
      <c r="M19" s="7"/>
      <c r="N19" s="39">
        <f aca="true" t="shared" si="1" ref="N19:N78">K19+L19+M19</f>
        <v>1150</v>
      </c>
      <c r="O19" s="35"/>
    </row>
    <row r="20" spans="1:15" ht="12.75">
      <c r="A20" s="2"/>
      <c r="B20" s="2">
        <v>2</v>
      </c>
      <c r="C20" s="41">
        <v>0.021</v>
      </c>
      <c r="D20" s="32">
        <f aca="true" t="shared" si="2" ref="D20:D30">MIRR($N$18:$N$78,,C20)</f>
        <v>0.05855013634117001</v>
      </c>
      <c r="E20" s="7">
        <f aca="true" t="shared" si="3" ref="E20:E30">NPV(C20,$N$19:$N$78)+$N$18</f>
        <v>154651.13650603552</v>
      </c>
      <c r="F20" s="32">
        <f t="shared" si="0"/>
        <v>0.10482128569983935</v>
      </c>
      <c r="G20" s="43">
        <f aca="true" t="shared" si="4" ref="G20:G30">NPV(F20,$N$19:$N$78)+$N$18</f>
        <v>-3.2741809263825417E-11</v>
      </c>
      <c r="H20" s="32">
        <f aca="true" t="shared" si="5" ref="H20:H30">MIRR($N$18:$N$78,,F20)</f>
        <v>0.1048212856998394</v>
      </c>
      <c r="J20" s="1">
        <v>2</v>
      </c>
      <c r="L20" s="7">
        <f>L19*1.05</f>
        <v>1207.5</v>
      </c>
      <c r="M20" s="7"/>
      <c r="N20" s="39">
        <f t="shared" si="1"/>
        <v>1207.5</v>
      </c>
      <c r="O20" s="35">
        <f>L20/L19</f>
        <v>1.05</v>
      </c>
    </row>
    <row r="21" spans="1:15" ht="12.75">
      <c r="A21" s="2"/>
      <c r="B21" s="2">
        <v>3</v>
      </c>
      <c r="C21" s="42">
        <v>0.022</v>
      </c>
      <c r="D21" s="32">
        <f t="shared" si="2"/>
        <v>0.05892020801771758</v>
      </c>
      <c r="E21" s="7">
        <f t="shared" si="3"/>
        <v>148178.48081939082</v>
      </c>
      <c r="F21" s="32">
        <f t="shared" si="0"/>
        <v>0.10482128569983935</v>
      </c>
      <c r="G21" s="43">
        <f t="shared" si="4"/>
        <v>-3.2741809263825417E-11</v>
      </c>
      <c r="H21" s="32">
        <f t="shared" si="5"/>
        <v>0.1048212856998394</v>
      </c>
      <c r="J21" s="1">
        <v>3</v>
      </c>
      <c r="L21" s="7">
        <f aca="true" t="shared" si="6" ref="L21:L78">L20*1.05</f>
        <v>1267.875</v>
      </c>
      <c r="M21" s="7"/>
      <c r="N21" s="39">
        <f t="shared" si="1"/>
        <v>1267.875</v>
      </c>
      <c r="O21" s="35">
        <f aca="true" t="shared" si="7" ref="O21:O78">L21/L20</f>
        <v>1.05</v>
      </c>
    </row>
    <row r="22" spans="1:15" ht="12.75">
      <c r="A22" s="2"/>
      <c r="B22" s="61">
        <v>4</v>
      </c>
      <c r="C22" s="41">
        <v>0.023</v>
      </c>
      <c r="D22" s="32">
        <f t="shared" si="2"/>
        <v>0.05929453881811053</v>
      </c>
      <c r="E22" s="7">
        <f t="shared" si="3"/>
        <v>141992.8962609408</v>
      </c>
      <c r="F22" s="32">
        <f t="shared" si="0"/>
        <v>0.10482128569983935</v>
      </c>
      <c r="G22" s="43">
        <f t="shared" si="4"/>
        <v>-3.2741809263825417E-11</v>
      </c>
      <c r="H22" s="32">
        <f t="shared" si="5"/>
        <v>0.1048212856998394</v>
      </c>
      <c r="J22" s="1">
        <v>4</v>
      </c>
      <c r="L22" s="7">
        <f t="shared" si="6"/>
        <v>1331.26875</v>
      </c>
      <c r="M22" s="7"/>
      <c r="N22" s="39">
        <f t="shared" si="1"/>
        <v>1331.26875</v>
      </c>
      <c r="O22" s="35">
        <f t="shared" si="7"/>
        <v>1.05</v>
      </c>
    </row>
    <row r="23" spans="1:15" ht="12.75">
      <c r="A23" s="2"/>
      <c r="B23" s="61">
        <v>5</v>
      </c>
      <c r="C23" s="41">
        <v>0.024</v>
      </c>
      <c r="D23" s="32">
        <f t="shared" si="2"/>
        <v>0.059673160228431055</v>
      </c>
      <c r="E23" s="7">
        <f t="shared" si="3"/>
        <v>136080.50732765123</v>
      </c>
      <c r="F23" s="32">
        <f t="shared" si="0"/>
        <v>0.10482128569983935</v>
      </c>
      <c r="G23" s="43">
        <f t="shared" si="4"/>
        <v>-3.2741809263825417E-11</v>
      </c>
      <c r="H23" s="32">
        <f t="shared" si="5"/>
        <v>0.1048212856998394</v>
      </c>
      <c r="J23" s="1">
        <v>5</v>
      </c>
      <c r="L23" s="7">
        <f t="shared" si="6"/>
        <v>1397.8321875</v>
      </c>
      <c r="M23" s="7"/>
      <c r="N23" s="39">
        <f t="shared" si="1"/>
        <v>1397.8321875</v>
      </c>
      <c r="O23" s="35">
        <f t="shared" si="7"/>
        <v>1.05</v>
      </c>
    </row>
    <row r="24" spans="1:15" ht="12.75">
      <c r="A24" s="2"/>
      <c r="B24" s="61">
        <v>6</v>
      </c>
      <c r="C24" s="41">
        <v>0.025</v>
      </c>
      <c r="D24" s="32">
        <f t="shared" si="2"/>
        <v>0.06005610271693418</v>
      </c>
      <c r="E24" s="7">
        <f t="shared" si="3"/>
        <v>130428.14781374874</v>
      </c>
      <c r="F24" s="32">
        <f t="shared" si="0"/>
        <v>0.10482128569983935</v>
      </c>
      <c r="G24" s="43">
        <f t="shared" si="4"/>
        <v>-3.2741809263825417E-11</v>
      </c>
      <c r="H24" s="32">
        <f t="shared" si="5"/>
        <v>0.1048212856998394</v>
      </c>
      <c r="J24" s="1">
        <v>6</v>
      </c>
      <c r="L24" s="7">
        <f t="shared" si="6"/>
        <v>1467.723796875</v>
      </c>
      <c r="M24" s="7"/>
      <c r="N24" s="39">
        <f t="shared" si="1"/>
        <v>1467.723796875</v>
      </c>
      <c r="O24" s="35">
        <f t="shared" si="7"/>
        <v>1.05</v>
      </c>
    </row>
    <row r="25" spans="1:15" ht="12.75">
      <c r="A25" s="2"/>
      <c r="B25" s="61">
        <v>7</v>
      </c>
      <c r="C25" s="42">
        <v>0.026</v>
      </c>
      <c r="D25" s="32">
        <f t="shared" si="2"/>
        <v>0.06044339569306012</v>
      </c>
      <c r="E25" s="7">
        <f t="shared" si="3"/>
        <v>125023.32300085656</v>
      </c>
      <c r="F25" s="32">
        <f t="shared" si="0"/>
        <v>0.10482128569983935</v>
      </c>
      <c r="G25" s="43">
        <f t="shared" si="4"/>
        <v>-3.2741809263825417E-11</v>
      </c>
      <c r="H25" s="32">
        <f t="shared" si="5"/>
        <v>0.1048212856998394</v>
      </c>
      <c r="J25" s="1">
        <v>7</v>
      </c>
      <c r="L25" s="7">
        <f t="shared" si="6"/>
        <v>1541.1099867187502</v>
      </c>
      <c r="M25" s="7"/>
      <c r="N25" s="39">
        <f t="shared" si="1"/>
        <v>1541.1099867187502</v>
      </c>
      <c r="O25" s="35">
        <f t="shared" si="7"/>
        <v>1.05</v>
      </c>
    </row>
    <row r="26" spans="1:15" ht="12.75">
      <c r="A26" s="2"/>
      <c r="B26" s="61">
        <v>8</v>
      </c>
      <c r="C26" s="41">
        <v>0.027</v>
      </c>
      <c r="D26" s="32">
        <f t="shared" si="2"/>
        <v>0.06083506746735545</v>
      </c>
      <c r="E26" s="7">
        <f t="shared" si="3"/>
        <v>119854.17393322516</v>
      </c>
      <c r="F26" s="32">
        <f t="shared" si="0"/>
        <v>0.10482128569983935</v>
      </c>
      <c r="G26" s="43">
        <f t="shared" si="4"/>
        <v>-3.2741809263825417E-11</v>
      </c>
      <c r="H26" s="32">
        <f t="shared" si="5"/>
        <v>0.1048212856998394</v>
      </c>
      <c r="J26" s="1">
        <v>8</v>
      </c>
      <c r="L26" s="7">
        <f t="shared" si="6"/>
        <v>1618.1654860546878</v>
      </c>
      <c r="M26" s="7"/>
      <c r="N26" s="39">
        <f t="shared" si="1"/>
        <v>1618.1654860546878</v>
      </c>
      <c r="O26" s="35">
        <f t="shared" si="7"/>
        <v>1.05</v>
      </c>
    </row>
    <row r="27" spans="1:15" ht="12.75">
      <c r="A27" s="2"/>
      <c r="B27" s="61">
        <v>9</v>
      </c>
      <c r="C27" s="42">
        <v>0.028</v>
      </c>
      <c r="D27" s="32">
        <f t="shared" si="2"/>
        <v>0.06123114521241746</v>
      </c>
      <c r="E27" s="7">
        <f t="shared" si="3"/>
        <v>114909.4436596577</v>
      </c>
      <c r="F27" s="32">
        <f t="shared" si="0"/>
        <v>0.10482128569983935</v>
      </c>
      <c r="G27" s="43">
        <f t="shared" si="4"/>
        <v>-3.2741809263825417E-11</v>
      </c>
      <c r="H27" s="32">
        <f t="shared" si="5"/>
        <v>0.1048212856998394</v>
      </c>
      <c r="J27" s="1">
        <v>9</v>
      </c>
      <c r="L27" s="7">
        <f t="shared" si="6"/>
        <v>1699.0737603574223</v>
      </c>
      <c r="M27" s="7"/>
      <c r="N27" s="39">
        <f t="shared" si="1"/>
        <v>1699.0737603574223</v>
      </c>
      <c r="O27" s="35">
        <f t="shared" si="7"/>
        <v>1.05</v>
      </c>
    </row>
    <row r="28" spans="1:15" ht="12.75">
      <c r="A28" s="2"/>
      <c r="B28" s="61">
        <v>10</v>
      </c>
      <c r="C28" s="42">
        <v>0.029</v>
      </c>
      <c r="D28" s="32">
        <f t="shared" si="2"/>
        <v>0.06163165492497291</v>
      </c>
      <c r="E28" s="7">
        <f t="shared" si="3"/>
        <v>110178.4453307061</v>
      </c>
      <c r="F28" s="32">
        <f t="shared" si="0"/>
        <v>0.10482128569983935</v>
      </c>
      <c r="G28" s="43">
        <f t="shared" si="4"/>
        <v>-3.2741809263825417E-11</v>
      </c>
      <c r="H28" s="32">
        <f t="shared" si="5"/>
        <v>0.1048212856998394</v>
      </c>
      <c r="J28" s="1">
        <v>10</v>
      </c>
      <c r="L28" s="7">
        <f t="shared" si="6"/>
        <v>1784.0274483752935</v>
      </c>
      <c r="M28" s="7"/>
      <c r="N28" s="39">
        <f t="shared" si="1"/>
        <v>1784.0274483752935</v>
      </c>
      <c r="O28" s="35">
        <f t="shared" si="7"/>
        <v>1.05</v>
      </c>
    </row>
    <row r="29" spans="1:15" ht="12.75">
      <c r="A29" s="2"/>
      <c r="B29" s="61">
        <v>11</v>
      </c>
      <c r="C29" s="41">
        <v>0.03</v>
      </c>
      <c r="D29" s="32">
        <f t="shared" si="2"/>
        <v>0.062036621389207625</v>
      </c>
      <c r="E29" s="14">
        <f t="shared" si="3"/>
        <v>105651.0320461147</v>
      </c>
      <c r="F29" s="32">
        <f t="shared" si="0"/>
        <v>0.10482128569983935</v>
      </c>
      <c r="G29" s="43">
        <f t="shared" si="4"/>
        <v>-3.2741809263825417E-11</v>
      </c>
      <c r="H29" s="32">
        <f t="shared" si="5"/>
        <v>0.1048212856998394</v>
      </c>
      <c r="J29" s="1">
        <v>11</v>
      </c>
      <c r="L29" s="7">
        <f t="shared" si="6"/>
        <v>1873.2288207940583</v>
      </c>
      <c r="M29" s="7"/>
      <c r="N29" s="39">
        <f t="shared" si="1"/>
        <v>1873.2288207940583</v>
      </c>
      <c r="O29" s="35">
        <f t="shared" si="7"/>
        <v>1.05</v>
      </c>
    </row>
    <row r="30" spans="1:15" ht="12.75">
      <c r="A30" s="2"/>
      <c r="B30" s="61">
        <v>12</v>
      </c>
      <c r="C30" s="42">
        <v>0.031</v>
      </c>
      <c r="D30" s="32">
        <f t="shared" si="2"/>
        <v>0.062446068141450484</v>
      </c>
      <c r="E30" s="14">
        <f t="shared" si="3"/>
        <v>101317.56835366016</v>
      </c>
      <c r="F30" s="32">
        <f t="shared" si="0"/>
        <v>0.10482128569983935</v>
      </c>
      <c r="G30" s="43">
        <f t="shared" si="4"/>
        <v>-3.2741809263825417E-11</v>
      </c>
      <c r="H30" s="32">
        <f t="shared" si="5"/>
        <v>0.1048212856998394</v>
      </c>
      <c r="J30" s="1">
        <v>12</v>
      </c>
      <c r="L30" s="7">
        <f t="shared" si="6"/>
        <v>1966.8902618337613</v>
      </c>
      <c r="M30" s="7"/>
      <c r="N30" s="39">
        <f t="shared" si="1"/>
        <v>1966.8902618337613</v>
      </c>
      <c r="O30" s="35">
        <f t="shared" si="7"/>
        <v>1.05</v>
      </c>
    </row>
    <row r="31" spans="1:15" ht="12.75">
      <c r="A31" s="2"/>
      <c r="B31" s="61"/>
      <c r="C31" s="42"/>
      <c r="D31" s="32"/>
      <c r="E31" s="14"/>
      <c r="F31" s="32"/>
      <c r="G31" s="43"/>
      <c r="H31" s="32"/>
      <c r="J31" s="1">
        <v>13</v>
      </c>
      <c r="L31" s="7">
        <f t="shared" si="6"/>
        <v>2065.2347749254495</v>
      </c>
      <c r="M31" s="7"/>
      <c r="N31" s="39">
        <f t="shared" si="1"/>
        <v>2065.2347749254495</v>
      </c>
      <c r="O31" s="35">
        <f t="shared" si="7"/>
        <v>1.05</v>
      </c>
    </row>
    <row r="32" spans="1:15" ht="12.75">
      <c r="A32" s="2"/>
      <c r="B32" s="61"/>
      <c r="C32" s="41"/>
      <c r="D32" s="32"/>
      <c r="E32" s="14"/>
      <c r="F32" s="32"/>
      <c r="G32" s="43"/>
      <c r="H32" s="32"/>
      <c r="J32" s="1">
        <v>14</v>
      </c>
      <c r="L32" s="7">
        <f t="shared" si="6"/>
        <v>2168.496513671722</v>
      </c>
      <c r="M32" s="7"/>
      <c r="N32" s="39">
        <f t="shared" si="1"/>
        <v>2168.496513671722</v>
      </c>
      <c r="O32" s="35">
        <f t="shared" si="7"/>
        <v>1.05</v>
      </c>
    </row>
    <row r="33" spans="1:15" ht="12.75">
      <c r="A33" s="2"/>
      <c r="B33" s="61"/>
      <c r="C33" s="41"/>
      <c r="D33" s="32"/>
      <c r="E33" s="14"/>
      <c r="F33" s="32"/>
      <c r="G33" s="43"/>
      <c r="H33" s="32"/>
      <c r="J33" s="1">
        <v>15</v>
      </c>
      <c r="L33" s="7">
        <f t="shared" si="6"/>
        <v>2276.921339355308</v>
      </c>
      <c r="M33" s="7"/>
      <c r="N33" s="39">
        <f t="shared" si="1"/>
        <v>2276.921339355308</v>
      </c>
      <c r="O33" s="35">
        <f t="shared" si="7"/>
        <v>1.05</v>
      </c>
    </row>
    <row r="34" spans="1:15" ht="12.75">
      <c r="A34" s="2"/>
      <c r="B34" s="61"/>
      <c r="C34" s="41"/>
      <c r="D34" s="32"/>
      <c r="E34" s="14"/>
      <c r="F34" s="32"/>
      <c r="G34" s="43"/>
      <c r="H34" s="32"/>
      <c r="J34" s="1">
        <v>16</v>
      </c>
      <c r="L34" s="7">
        <f t="shared" si="6"/>
        <v>2390.767406323074</v>
      </c>
      <c r="M34" s="7"/>
      <c r="N34" s="39">
        <f t="shared" si="1"/>
        <v>2390.767406323074</v>
      </c>
      <c r="O34" s="35">
        <f t="shared" si="7"/>
        <v>1.05</v>
      </c>
    </row>
    <row r="35" spans="1:15" ht="12.75">
      <c r="A35" s="2"/>
      <c r="B35" s="1"/>
      <c r="C35" s="7"/>
      <c r="D35" s="7"/>
      <c r="E35" s="14"/>
      <c r="F35" s="14"/>
      <c r="J35" s="1">
        <v>17</v>
      </c>
      <c r="L35" s="7">
        <f t="shared" si="6"/>
        <v>2510.3057766392276</v>
      </c>
      <c r="M35" s="7"/>
      <c r="N35" s="39">
        <f t="shared" si="1"/>
        <v>2510.3057766392276</v>
      </c>
      <c r="O35" s="35">
        <f t="shared" si="7"/>
        <v>1.05</v>
      </c>
    </row>
    <row r="36" spans="1:15" ht="12.75">
      <c r="A36" s="2"/>
      <c r="B36" s="1"/>
      <c r="C36" s="7"/>
      <c r="D36" s="7"/>
      <c r="E36" s="14"/>
      <c r="F36" s="14"/>
      <c r="J36" s="1">
        <v>18</v>
      </c>
      <c r="L36" s="7">
        <f t="shared" si="6"/>
        <v>2635.8210654711893</v>
      </c>
      <c r="M36" s="7"/>
      <c r="N36" s="39">
        <f t="shared" si="1"/>
        <v>2635.8210654711893</v>
      </c>
      <c r="O36" s="35">
        <f t="shared" si="7"/>
        <v>1.05</v>
      </c>
    </row>
    <row r="37" spans="1:15" ht="12.75">
      <c r="A37" s="2"/>
      <c r="B37" s="1"/>
      <c r="C37" s="7"/>
      <c r="D37" s="7"/>
      <c r="E37" s="14"/>
      <c r="F37" s="14"/>
      <c r="J37" s="1">
        <v>19</v>
      </c>
      <c r="L37" s="7">
        <f t="shared" si="6"/>
        <v>2767.612118744749</v>
      </c>
      <c r="M37" s="7"/>
      <c r="N37" s="39">
        <f t="shared" si="1"/>
        <v>2767.612118744749</v>
      </c>
      <c r="O37" s="35">
        <f t="shared" si="7"/>
        <v>1.05</v>
      </c>
    </row>
    <row r="38" spans="1:15" ht="12.75">
      <c r="A38" s="2"/>
      <c r="B38" s="1"/>
      <c r="C38" s="7"/>
      <c r="D38" s="7"/>
      <c r="E38" s="14"/>
      <c r="F38" s="14"/>
      <c r="J38" s="1">
        <v>20</v>
      </c>
      <c r="L38" s="7">
        <f t="shared" si="6"/>
        <v>2905.9927246819866</v>
      </c>
      <c r="M38" s="7"/>
      <c r="N38" s="39">
        <f t="shared" si="1"/>
        <v>2905.9927246819866</v>
      </c>
      <c r="O38" s="35">
        <f t="shared" si="7"/>
        <v>1.05</v>
      </c>
    </row>
    <row r="39" spans="1:15" ht="12.75">
      <c r="A39" s="2"/>
      <c r="B39" s="1"/>
      <c r="C39" s="7"/>
      <c r="D39" s="7"/>
      <c r="E39" s="14"/>
      <c r="F39" s="14"/>
      <c r="J39" s="1">
        <v>21</v>
      </c>
      <c r="L39" s="7">
        <f t="shared" si="6"/>
        <v>3051.292360916086</v>
      </c>
      <c r="M39" s="7"/>
      <c r="N39" s="39">
        <f t="shared" si="1"/>
        <v>3051.292360916086</v>
      </c>
      <c r="O39" s="35">
        <f t="shared" si="7"/>
        <v>1.05</v>
      </c>
    </row>
    <row r="40" spans="1:15" ht="12.75">
      <c r="A40" s="2"/>
      <c r="B40" s="1"/>
      <c r="C40" s="7"/>
      <c r="D40" s="7"/>
      <c r="E40" s="14"/>
      <c r="F40" s="14"/>
      <c r="J40" s="1">
        <v>22</v>
      </c>
      <c r="L40" s="7">
        <f t="shared" si="6"/>
        <v>3203.8569789618905</v>
      </c>
      <c r="M40" s="7"/>
      <c r="N40" s="39">
        <f t="shared" si="1"/>
        <v>3203.8569789618905</v>
      </c>
      <c r="O40" s="35">
        <f t="shared" si="7"/>
        <v>1.05</v>
      </c>
    </row>
    <row r="41" spans="1:15" ht="12.75">
      <c r="A41" s="2"/>
      <c r="B41" s="1"/>
      <c r="C41" s="7"/>
      <c r="D41" s="7"/>
      <c r="E41" s="14"/>
      <c r="F41" s="14"/>
      <c r="J41" s="1">
        <v>23</v>
      </c>
      <c r="L41" s="7">
        <f t="shared" si="6"/>
        <v>3364.049827909985</v>
      </c>
      <c r="M41" s="7"/>
      <c r="N41" s="39">
        <f t="shared" si="1"/>
        <v>3364.049827909985</v>
      </c>
      <c r="O41" s="35">
        <f t="shared" si="7"/>
        <v>1.05</v>
      </c>
    </row>
    <row r="42" spans="1:15" ht="12.75">
      <c r="A42" s="2"/>
      <c r="B42" s="1"/>
      <c r="C42" s="7"/>
      <c r="D42" s="7"/>
      <c r="E42" s="14"/>
      <c r="F42" s="14"/>
      <c r="J42" s="1">
        <v>24</v>
      </c>
      <c r="L42" s="7">
        <f t="shared" si="6"/>
        <v>3532.2523193054844</v>
      </c>
      <c r="M42" s="7"/>
      <c r="N42" s="39">
        <f t="shared" si="1"/>
        <v>3532.2523193054844</v>
      </c>
      <c r="O42" s="35">
        <f t="shared" si="7"/>
        <v>1.05</v>
      </c>
    </row>
    <row r="43" spans="1:15" ht="12.75">
      <c r="A43" s="2"/>
      <c r="B43" s="1"/>
      <c r="C43" s="7"/>
      <c r="D43" s="7"/>
      <c r="E43" s="45"/>
      <c r="F43" s="14"/>
      <c r="J43" s="1">
        <v>25</v>
      </c>
      <c r="L43" s="7">
        <f t="shared" si="6"/>
        <v>3708.864935270759</v>
      </c>
      <c r="M43" s="7"/>
      <c r="N43" s="39">
        <f t="shared" si="1"/>
        <v>3708.864935270759</v>
      </c>
      <c r="O43" s="35">
        <f t="shared" si="7"/>
        <v>1.05</v>
      </c>
    </row>
    <row r="44" spans="1:15" ht="12.75">
      <c r="A44" s="2"/>
      <c r="B44" s="1"/>
      <c r="C44" s="7"/>
      <c r="D44" s="7"/>
      <c r="E44" s="14"/>
      <c r="F44" s="14"/>
      <c r="J44" s="1">
        <v>26</v>
      </c>
      <c r="L44" s="7">
        <f t="shared" si="6"/>
        <v>3894.308182034297</v>
      </c>
      <c r="M44" s="7"/>
      <c r="N44" s="39">
        <f t="shared" si="1"/>
        <v>3894.308182034297</v>
      </c>
      <c r="O44" s="35">
        <f t="shared" si="7"/>
        <v>1.05</v>
      </c>
    </row>
    <row r="45" spans="1:15" ht="12.75">
      <c r="A45" s="2"/>
      <c r="B45" s="1"/>
      <c r="C45" s="7"/>
      <c r="D45" s="7"/>
      <c r="E45" s="45"/>
      <c r="F45" s="14"/>
      <c r="J45" s="1">
        <v>27</v>
      </c>
      <c r="L45" s="7">
        <f t="shared" si="6"/>
        <v>4089.023591136012</v>
      </c>
      <c r="M45" s="7"/>
      <c r="N45" s="39">
        <f t="shared" si="1"/>
        <v>4089.023591136012</v>
      </c>
      <c r="O45" s="35">
        <f t="shared" si="7"/>
        <v>1.05</v>
      </c>
    </row>
    <row r="46" spans="1:15" ht="12.75">
      <c r="A46" s="2"/>
      <c r="B46" s="1"/>
      <c r="C46" s="7"/>
      <c r="D46" s="7"/>
      <c r="E46" s="14"/>
      <c r="F46" s="14"/>
      <c r="J46" s="1">
        <v>28</v>
      </c>
      <c r="L46" s="7">
        <f t="shared" si="6"/>
        <v>4293.474770692813</v>
      </c>
      <c r="M46" s="7"/>
      <c r="N46" s="39">
        <f t="shared" si="1"/>
        <v>4293.474770692813</v>
      </c>
      <c r="O46" s="35">
        <f t="shared" si="7"/>
        <v>1.05</v>
      </c>
    </row>
    <row r="47" spans="1:15" ht="12.75">
      <c r="A47" s="2"/>
      <c r="B47" s="1"/>
      <c r="C47" s="7"/>
      <c r="D47" s="7"/>
      <c r="E47" s="14"/>
      <c r="F47" s="14"/>
      <c r="J47" s="1">
        <v>29</v>
      </c>
      <c r="L47" s="7">
        <f t="shared" si="6"/>
        <v>4508.148509227453</v>
      </c>
      <c r="M47" s="7"/>
      <c r="N47" s="39">
        <f t="shared" si="1"/>
        <v>4508.148509227453</v>
      </c>
      <c r="O47" s="35">
        <f t="shared" si="7"/>
        <v>1.05</v>
      </c>
    </row>
    <row r="48" spans="1:15" ht="12.75">
      <c r="A48" s="2"/>
      <c r="B48" s="1"/>
      <c r="C48" s="7"/>
      <c r="D48" s="7"/>
      <c r="E48" s="14"/>
      <c r="F48" s="14"/>
      <c r="J48" s="1">
        <v>30</v>
      </c>
      <c r="L48" s="7">
        <f t="shared" si="6"/>
        <v>4733.555934688826</v>
      </c>
      <c r="M48" s="7"/>
      <c r="N48" s="39">
        <f t="shared" si="1"/>
        <v>4733.555934688826</v>
      </c>
      <c r="O48" s="35">
        <f t="shared" si="7"/>
        <v>1.05</v>
      </c>
    </row>
    <row r="49" spans="1:15" ht="12.75">
      <c r="A49" s="2"/>
      <c r="B49" s="1"/>
      <c r="C49" s="7"/>
      <c r="D49" s="7"/>
      <c r="E49" s="14"/>
      <c r="F49" s="14"/>
      <c r="J49" s="1">
        <v>31</v>
      </c>
      <c r="L49" s="7">
        <f t="shared" si="6"/>
        <v>4970.233731423267</v>
      </c>
      <c r="M49" s="7"/>
      <c r="N49" s="39">
        <f t="shared" si="1"/>
        <v>4970.233731423267</v>
      </c>
      <c r="O49" s="35">
        <f t="shared" si="7"/>
        <v>1.05</v>
      </c>
    </row>
    <row r="50" spans="1:15" ht="12.75">
      <c r="A50" s="2"/>
      <c r="B50" s="1"/>
      <c r="C50" s="7"/>
      <c r="D50" s="7"/>
      <c r="E50" s="14"/>
      <c r="F50" s="14"/>
      <c r="J50" s="1">
        <v>32</v>
      </c>
      <c r="L50" s="7">
        <f t="shared" si="6"/>
        <v>5218.745417994431</v>
      </c>
      <c r="M50" s="7"/>
      <c r="N50" s="39">
        <f t="shared" si="1"/>
        <v>5218.745417994431</v>
      </c>
      <c r="O50" s="35">
        <f t="shared" si="7"/>
        <v>1.05</v>
      </c>
    </row>
    <row r="51" spans="1:15" ht="12.75">
      <c r="A51" s="2"/>
      <c r="B51" s="1"/>
      <c r="C51" s="7"/>
      <c r="D51" s="7"/>
      <c r="E51" s="14"/>
      <c r="F51" s="14"/>
      <c r="J51" s="1">
        <v>33</v>
      </c>
      <c r="L51" s="7">
        <f t="shared" si="6"/>
        <v>5479.682688894152</v>
      </c>
      <c r="M51" s="7"/>
      <c r="N51" s="39">
        <f t="shared" si="1"/>
        <v>5479.682688894152</v>
      </c>
      <c r="O51" s="35">
        <f t="shared" si="7"/>
        <v>1.05</v>
      </c>
    </row>
    <row r="52" spans="1:15" ht="12.75">
      <c r="A52" s="2"/>
      <c r="B52" s="1"/>
      <c r="C52" s="7"/>
      <c r="D52" s="7"/>
      <c r="E52" s="14"/>
      <c r="F52" s="14"/>
      <c r="J52" s="1">
        <v>34</v>
      </c>
      <c r="L52" s="7">
        <f t="shared" si="6"/>
        <v>5753.66682333886</v>
      </c>
      <c r="M52" s="7"/>
      <c r="N52" s="39">
        <f t="shared" si="1"/>
        <v>5753.66682333886</v>
      </c>
      <c r="O52" s="35">
        <f t="shared" si="7"/>
        <v>1.05</v>
      </c>
    </row>
    <row r="53" spans="1:15" ht="12.75">
      <c r="A53" s="2"/>
      <c r="B53" s="1"/>
      <c r="C53" s="7"/>
      <c r="D53" s="7"/>
      <c r="E53" s="14"/>
      <c r="F53" s="14"/>
      <c r="J53" s="1">
        <v>35</v>
      </c>
      <c r="L53" s="7">
        <f t="shared" si="6"/>
        <v>6041.350164505803</v>
      </c>
      <c r="M53" s="7"/>
      <c r="N53" s="39">
        <f t="shared" si="1"/>
        <v>6041.350164505803</v>
      </c>
      <c r="O53" s="35">
        <f t="shared" si="7"/>
        <v>1.05</v>
      </c>
    </row>
    <row r="54" spans="1:15" ht="12.75">
      <c r="A54" s="2"/>
      <c r="B54" s="1"/>
      <c r="C54" s="7"/>
      <c r="D54" s="7"/>
      <c r="E54" s="14"/>
      <c r="F54" s="14"/>
      <c r="J54" s="1">
        <v>36</v>
      </c>
      <c r="L54" s="7">
        <f t="shared" si="6"/>
        <v>6343.417672731093</v>
      </c>
      <c r="M54" s="7"/>
      <c r="N54" s="39">
        <f t="shared" si="1"/>
        <v>6343.417672731093</v>
      </c>
      <c r="O54" s="35">
        <f t="shared" si="7"/>
        <v>1.05</v>
      </c>
    </row>
    <row r="55" spans="1:15" ht="12.75">
      <c r="A55" s="2"/>
      <c r="B55" s="1"/>
      <c r="C55" s="7"/>
      <c r="D55" s="7"/>
      <c r="E55" s="14"/>
      <c r="F55" s="14"/>
      <c r="J55" s="1">
        <v>37</v>
      </c>
      <c r="L55" s="7">
        <f t="shared" si="6"/>
        <v>6660.588556367648</v>
      </c>
      <c r="M55" s="7"/>
      <c r="N55" s="39">
        <f t="shared" si="1"/>
        <v>6660.588556367648</v>
      </c>
      <c r="O55" s="35">
        <f t="shared" si="7"/>
        <v>1.05</v>
      </c>
    </row>
    <row r="56" spans="1:15" ht="12.75">
      <c r="A56" s="2"/>
      <c r="B56" s="1"/>
      <c r="C56" s="7"/>
      <c r="D56" s="7"/>
      <c r="E56" s="14"/>
      <c r="F56" s="14"/>
      <c r="J56" s="1">
        <v>38</v>
      </c>
      <c r="L56" s="7">
        <f t="shared" si="6"/>
        <v>6993.617984186031</v>
      </c>
      <c r="M56" s="7"/>
      <c r="N56" s="39">
        <f t="shared" si="1"/>
        <v>6993.617984186031</v>
      </c>
      <c r="O56" s="35">
        <f t="shared" si="7"/>
        <v>1.05</v>
      </c>
    </row>
    <row r="57" spans="1:15" ht="12.75">
      <c r="A57" s="2"/>
      <c r="B57" s="1"/>
      <c r="C57" s="7"/>
      <c r="D57" s="7"/>
      <c r="E57" s="14"/>
      <c r="F57" s="14"/>
      <c r="J57" s="1">
        <v>39</v>
      </c>
      <c r="L57" s="7">
        <f t="shared" si="6"/>
        <v>7343.298883395333</v>
      </c>
      <c r="M57" s="7"/>
      <c r="N57" s="39">
        <f t="shared" si="1"/>
        <v>7343.298883395333</v>
      </c>
      <c r="O57" s="35">
        <f t="shared" si="7"/>
        <v>1.05</v>
      </c>
    </row>
    <row r="58" spans="1:15" ht="12.75">
      <c r="A58" s="2"/>
      <c r="B58" s="1"/>
      <c r="C58" s="7"/>
      <c r="D58" s="7"/>
      <c r="E58" s="14"/>
      <c r="F58" s="14"/>
      <c r="J58" s="1">
        <v>40</v>
      </c>
      <c r="L58" s="7">
        <f t="shared" si="6"/>
        <v>7710.4638275651005</v>
      </c>
      <c r="M58" s="7"/>
      <c r="N58" s="39">
        <f t="shared" si="1"/>
        <v>7710.4638275651005</v>
      </c>
      <c r="O58" s="35">
        <f t="shared" si="7"/>
        <v>1.05</v>
      </c>
    </row>
    <row r="59" spans="1:15" ht="12.75">
      <c r="A59" s="2"/>
      <c r="B59" s="1"/>
      <c r="C59" s="7"/>
      <c r="D59" s="7"/>
      <c r="E59" s="14"/>
      <c r="F59" s="14"/>
      <c r="J59" s="1">
        <v>41</v>
      </c>
      <c r="L59" s="7">
        <f t="shared" si="6"/>
        <v>8095.987018943356</v>
      </c>
      <c r="M59" s="7"/>
      <c r="N59" s="39">
        <f t="shared" si="1"/>
        <v>8095.987018943356</v>
      </c>
      <c r="O59" s="35">
        <f t="shared" si="7"/>
        <v>1.05</v>
      </c>
    </row>
    <row r="60" spans="1:15" ht="12.75">
      <c r="A60" s="2"/>
      <c r="B60" s="1"/>
      <c r="C60" s="7"/>
      <c r="D60" s="7"/>
      <c r="E60" s="14"/>
      <c r="F60" s="14"/>
      <c r="J60" s="1">
        <v>42</v>
      </c>
      <c r="L60" s="7">
        <f t="shared" si="6"/>
        <v>8500.786369890524</v>
      </c>
      <c r="M60" s="7"/>
      <c r="N60" s="39">
        <f t="shared" si="1"/>
        <v>8500.786369890524</v>
      </c>
      <c r="O60" s="35">
        <f t="shared" si="7"/>
        <v>1.05</v>
      </c>
    </row>
    <row r="61" spans="1:15" ht="12.75">
      <c r="A61" s="2"/>
      <c r="B61" s="1"/>
      <c r="C61" s="7"/>
      <c r="D61" s="7"/>
      <c r="E61" s="14"/>
      <c r="F61" s="14"/>
      <c r="J61" s="1">
        <v>43</v>
      </c>
      <c r="L61" s="7">
        <f t="shared" si="6"/>
        <v>8925.82568838505</v>
      </c>
      <c r="M61" s="7"/>
      <c r="N61" s="39">
        <f t="shared" si="1"/>
        <v>8925.82568838505</v>
      </c>
      <c r="O61" s="35">
        <f t="shared" si="7"/>
        <v>1.05</v>
      </c>
    </row>
    <row r="62" spans="1:15" ht="12.75">
      <c r="A62" s="2"/>
      <c r="B62" s="1"/>
      <c r="C62" s="7"/>
      <c r="D62" s="7"/>
      <c r="E62" s="14"/>
      <c r="F62" s="14"/>
      <c r="J62" s="1">
        <v>44</v>
      </c>
      <c r="L62" s="7">
        <f t="shared" si="6"/>
        <v>9372.116972804302</v>
      </c>
      <c r="M62" s="7"/>
      <c r="N62" s="39">
        <f t="shared" si="1"/>
        <v>9372.116972804302</v>
      </c>
      <c r="O62" s="35">
        <f t="shared" si="7"/>
        <v>1.05</v>
      </c>
    </row>
    <row r="63" spans="1:15" ht="12.75">
      <c r="A63" s="2"/>
      <c r="B63" s="1"/>
      <c r="C63" s="7"/>
      <c r="D63" s="7"/>
      <c r="E63" s="14"/>
      <c r="F63" s="14"/>
      <c r="J63" s="1">
        <v>45</v>
      </c>
      <c r="L63" s="7">
        <f t="shared" si="6"/>
        <v>9840.722821444519</v>
      </c>
      <c r="M63" s="7"/>
      <c r="N63" s="39">
        <f t="shared" si="1"/>
        <v>9840.722821444519</v>
      </c>
      <c r="O63" s="35">
        <f t="shared" si="7"/>
        <v>1.05</v>
      </c>
    </row>
    <row r="64" spans="1:15" ht="12.75">
      <c r="A64" s="2"/>
      <c r="B64" s="1"/>
      <c r="C64" s="7"/>
      <c r="D64" s="7"/>
      <c r="E64" s="14"/>
      <c r="F64" s="14"/>
      <c r="J64" s="1">
        <v>46</v>
      </c>
      <c r="L64" s="7">
        <f t="shared" si="6"/>
        <v>10332.758962516746</v>
      </c>
      <c r="M64" s="7"/>
      <c r="N64" s="39">
        <f t="shared" si="1"/>
        <v>10332.758962516746</v>
      </c>
      <c r="O64" s="35">
        <f t="shared" si="7"/>
        <v>1.05</v>
      </c>
    </row>
    <row r="65" spans="1:15" ht="12.75">
      <c r="A65" s="2"/>
      <c r="B65" s="1"/>
      <c r="C65" s="7"/>
      <c r="D65" s="7"/>
      <c r="E65" s="14"/>
      <c r="F65" s="14"/>
      <c r="J65" s="1">
        <v>47</v>
      </c>
      <c r="L65" s="7">
        <f t="shared" si="6"/>
        <v>10849.396910642583</v>
      </c>
      <c r="M65" s="7"/>
      <c r="N65" s="39">
        <f t="shared" si="1"/>
        <v>10849.396910642583</v>
      </c>
      <c r="O65" s="35">
        <f t="shared" si="7"/>
        <v>1.05</v>
      </c>
    </row>
    <row r="66" spans="1:15" ht="12.75">
      <c r="A66" s="2"/>
      <c r="B66" s="1"/>
      <c r="C66" s="7"/>
      <c r="D66" s="7"/>
      <c r="E66" s="14"/>
      <c r="F66" s="14"/>
      <c r="J66" s="1">
        <v>48</v>
      </c>
      <c r="L66" s="7">
        <f t="shared" si="6"/>
        <v>11391.866756174713</v>
      </c>
      <c r="M66" s="7"/>
      <c r="N66" s="39">
        <f t="shared" si="1"/>
        <v>11391.866756174713</v>
      </c>
      <c r="O66" s="35">
        <f t="shared" si="7"/>
        <v>1.05</v>
      </c>
    </row>
    <row r="67" spans="1:15" ht="12.75">
      <c r="A67" s="2"/>
      <c r="B67" s="1"/>
      <c r="C67" s="7"/>
      <c r="D67" s="7"/>
      <c r="E67" s="14"/>
      <c r="F67" s="14"/>
      <c r="J67" s="1">
        <v>49</v>
      </c>
      <c r="L67" s="7">
        <f t="shared" si="6"/>
        <v>11961.460093983449</v>
      </c>
      <c r="M67" s="7"/>
      <c r="N67" s="39">
        <f t="shared" si="1"/>
        <v>11961.460093983449</v>
      </c>
      <c r="O67" s="35">
        <f t="shared" si="7"/>
        <v>1.05</v>
      </c>
    </row>
    <row r="68" spans="1:15" ht="12.75">
      <c r="A68" s="2"/>
      <c r="B68" s="1"/>
      <c r="C68" s="7"/>
      <c r="D68" s="7"/>
      <c r="E68" s="14"/>
      <c r="F68" s="14"/>
      <c r="J68" s="1">
        <v>50</v>
      </c>
      <c r="L68" s="7">
        <f t="shared" si="6"/>
        <v>12559.533098682621</v>
      </c>
      <c r="M68" s="7"/>
      <c r="N68" s="39">
        <f t="shared" si="1"/>
        <v>12559.533098682621</v>
      </c>
      <c r="O68" s="35">
        <f t="shared" si="7"/>
        <v>1.05</v>
      </c>
    </row>
    <row r="69" spans="1:15" ht="12.75">
      <c r="A69" s="2"/>
      <c r="B69" s="1"/>
      <c r="C69" s="7"/>
      <c r="D69" s="7"/>
      <c r="E69" s="14"/>
      <c r="F69" s="14"/>
      <c r="J69" s="1">
        <v>51</v>
      </c>
      <c r="L69" s="7">
        <f t="shared" si="6"/>
        <v>13187.509753616752</v>
      </c>
      <c r="M69" s="7"/>
      <c r="N69" s="39">
        <f t="shared" si="1"/>
        <v>13187.509753616752</v>
      </c>
      <c r="O69" s="35">
        <f t="shared" si="7"/>
        <v>1.05</v>
      </c>
    </row>
    <row r="70" spans="1:15" ht="12.75">
      <c r="A70" s="2"/>
      <c r="B70" s="1"/>
      <c r="C70" s="7"/>
      <c r="D70" s="7"/>
      <c r="E70" s="14"/>
      <c r="F70" s="14"/>
      <c r="J70" s="1">
        <v>52</v>
      </c>
      <c r="L70" s="7">
        <f t="shared" si="6"/>
        <v>13846.88524129759</v>
      </c>
      <c r="M70" s="7"/>
      <c r="N70" s="39">
        <f t="shared" si="1"/>
        <v>13846.88524129759</v>
      </c>
      <c r="O70" s="35">
        <f t="shared" si="7"/>
        <v>1.05</v>
      </c>
    </row>
    <row r="71" spans="1:15" ht="12.75">
      <c r="A71" s="2"/>
      <c r="B71" s="1"/>
      <c r="C71" s="7"/>
      <c r="D71" s="7"/>
      <c r="E71" s="14"/>
      <c r="F71" s="14"/>
      <c r="J71" s="1">
        <v>53</v>
      </c>
      <c r="L71" s="7">
        <f t="shared" si="6"/>
        <v>14539.22950336247</v>
      </c>
      <c r="M71" s="7"/>
      <c r="N71" s="39">
        <f t="shared" si="1"/>
        <v>14539.22950336247</v>
      </c>
      <c r="O71" s="35">
        <f t="shared" si="7"/>
        <v>1.05</v>
      </c>
    </row>
    <row r="72" spans="1:15" ht="12.75">
      <c r="A72" s="2"/>
      <c r="B72" s="1"/>
      <c r="C72" s="7"/>
      <c r="D72" s="7"/>
      <c r="E72" s="14"/>
      <c r="F72" s="14"/>
      <c r="J72" s="1">
        <v>54</v>
      </c>
      <c r="L72" s="7">
        <f t="shared" si="6"/>
        <v>15266.190978530594</v>
      </c>
      <c r="M72" s="7"/>
      <c r="N72" s="39">
        <f t="shared" si="1"/>
        <v>15266.190978530594</v>
      </c>
      <c r="O72" s="35">
        <f t="shared" si="7"/>
        <v>1.05</v>
      </c>
    </row>
    <row r="73" spans="1:15" ht="12.75">
      <c r="A73" s="2"/>
      <c r="B73" s="1"/>
      <c r="C73" s="7"/>
      <c r="D73" s="7"/>
      <c r="E73" s="14"/>
      <c r="F73" s="14"/>
      <c r="J73" s="1">
        <v>55</v>
      </c>
      <c r="L73" s="7">
        <f t="shared" si="6"/>
        <v>16029.500527457125</v>
      </c>
      <c r="M73" s="7"/>
      <c r="N73" s="39">
        <f t="shared" si="1"/>
        <v>16029.500527457125</v>
      </c>
      <c r="O73" s="35">
        <f t="shared" si="7"/>
        <v>1.05</v>
      </c>
    </row>
    <row r="74" spans="1:15" ht="12.75">
      <c r="A74" s="2"/>
      <c r="B74" s="1"/>
      <c r="C74" s="7"/>
      <c r="D74" s="7"/>
      <c r="E74" s="14"/>
      <c r="F74" s="14"/>
      <c r="J74" s="1">
        <v>56</v>
      </c>
      <c r="L74" s="7">
        <f t="shared" si="6"/>
        <v>16830.975553829983</v>
      </c>
      <c r="M74" s="7"/>
      <c r="N74" s="39">
        <f t="shared" si="1"/>
        <v>16830.975553829983</v>
      </c>
      <c r="O74" s="35">
        <f t="shared" si="7"/>
        <v>1.05</v>
      </c>
    </row>
    <row r="75" spans="1:15" ht="12.75">
      <c r="A75" s="2"/>
      <c r="B75" s="1"/>
      <c r="C75" s="7"/>
      <c r="D75" s="7"/>
      <c r="E75" s="14"/>
      <c r="F75" s="14"/>
      <c r="J75" s="1">
        <v>57</v>
      </c>
      <c r="L75" s="7">
        <f t="shared" si="6"/>
        <v>17672.524331521483</v>
      </c>
      <c r="M75" s="7"/>
      <c r="N75" s="39">
        <f t="shared" si="1"/>
        <v>17672.524331521483</v>
      </c>
      <c r="O75" s="35">
        <f t="shared" si="7"/>
        <v>1.05</v>
      </c>
    </row>
    <row r="76" spans="1:15" ht="12.75">
      <c r="A76" s="2"/>
      <c r="B76" s="1"/>
      <c r="C76" s="7"/>
      <c r="D76" s="7"/>
      <c r="E76" s="14"/>
      <c r="F76" s="14"/>
      <c r="J76" s="1">
        <v>58</v>
      </c>
      <c r="L76" s="7">
        <f t="shared" si="6"/>
        <v>18556.150548097557</v>
      </c>
      <c r="M76" s="7"/>
      <c r="N76" s="39">
        <f t="shared" si="1"/>
        <v>18556.150548097557</v>
      </c>
      <c r="O76" s="35">
        <f t="shared" si="7"/>
        <v>1.05</v>
      </c>
    </row>
    <row r="77" spans="1:15" ht="12.75">
      <c r="A77" s="2"/>
      <c r="B77" s="1"/>
      <c r="C77" s="7"/>
      <c r="D77" s="7"/>
      <c r="E77" s="14"/>
      <c r="F77" s="14"/>
      <c r="J77" s="1">
        <v>59</v>
      </c>
      <c r="L77" s="7">
        <f t="shared" si="6"/>
        <v>19483.958075502436</v>
      </c>
      <c r="M77" s="7"/>
      <c r="N77" s="39">
        <f t="shared" si="1"/>
        <v>19483.958075502436</v>
      </c>
      <c r="O77" s="35">
        <f t="shared" si="7"/>
        <v>1.05</v>
      </c>
    </row>
    <row r="78" spans="1:15" ht="12.75">
      <c r="A78" s="2"/>
      <c r="B78" s="1"/>
      <c r="C78" s="7"/>
      <c r="D78" s="7"/>
      <c r="E78" s="14"/>
      <c r="F78" s="14"/>
      <c r="J78" s="1">
        <v>60</v>
      </c>
      <c r="L78" s="7">
        <f t="shared" si="6"/>
        <v>20458.15597927756</v>
      </c>
      <c r="M78" s="7">
        <v>5000</v>
      </c>
      <c r="N78" s="39">
        <f t="shared" si="1"/>
        <v>25458.15597927756</v>
      </c>
      <c r="O78" s="35">
        <f t="shared" si="7"/>
        <v>1.05</v>
      </c>
    </row>
    <row r="79" spans="1:15" ht="12.75">
      <c r="A79" s="2"/>
      <c r="B79" s="1"/>
      <c r="C79" s="7"/>
      <c r="D79" s="7"/>
      <c r="E79" s="14"/>
      <c r="F79" s="14"/>
      <c r="J79" s="14"/>
      <c r="K79" s="2"/>
      <c r="L79" s="2"/>
      <c r="M79" s="2"/>
      <c r="O79" s="35"/>
    </row>
    <row r="80" spans="1:15" ht="12.75">
      <c r="A80" s="2"/>
      <c r="B80" s="1"/>
      <c r="C80" s="7"/>
      <c r="D80" s="7"/>
      <c r="E80" s="14"/>
      <c r="F80" s="14"/>
      <c r="J80" s="14"/>
      <c r="K80" s="2"/>
      <c r="L80" s="2"/>
      <c r="M80" s="2"/>
      <c r="N80" s="34"/>
      <c r="O80" s="35"/>
    </row>
    <row r="81" spans="1:15" ht="12.75">
      <c r="A81" s="2"/>
      <c r="B81" s="1"/>
      <c r="C81" s="7"/>
      <c r="D81" s="7"/>
      <c r="E81" s="14"/>
      <c r="F81" s="14"/>
      <c r="J81" s="14"/>
      <c r="K81" s="2"/>
      <c r="L81" s="2"/>
      <c r="M81" s="2"/>
      <c r="N81" s="36"/>
      <c r="O81" s="35"/>
    </row>
    <row r="82" spans="1:15" ht="12.75">
      <c r="A82" s="2"/>
      <c r="B82" s="1"/>
      <c r="C82" s="7"/>
      <c r="D82" s="7"/>
      <c r="E82" s="14"/>
      <c r="F82" s="14"/>
      <c r="J82" s="14"/>
      <c r="K82" s="2"/>
      <c r="L82" s="2"/>
      <c r="M82" s="2"/>
      <c r="N82" s="36"/>
      <c r="O82" s="35"/>
    </row>
    <row r="83" spans="1:15" ht="12.75">
      <c r="A83" s="2"/>
      <c r="B83" s="1"/>
      <c r="C83" s="7"/>
      <c r="D83" s="7"/>
      <c r="E83" s="14"/>
      <c r="F83" s="14"/>
      <c r="J83" s="14"/>
      <c r="K83" s="2"/>
      <c r="L83" s="2"/>
      <c r="M83" s="2"/>
      <c r="N83" s="36"/>
      <c r="O83" s="35"/>
    </row>
    <row r="84" spans="1:15" ht="12.75">
      <c r="A84" s="2"/>
      <c r="B84" s="1"/>
      <c r="C84" s="7"/>
      <c r="D84" s="7"/>
      <c r="E84" s="14"/>
      <c r="F84" s="14"/>
      <c r="J84" s="14"/>
      <c r="K84" s="2"/>
      <c r="L84" s="2"/>
      <c r="M84" s="2"/>
      <c r="O84" s="35"/>
    </row>
    <row r="85" spans="1:15" ht="12.75">
      <c r="A85" s="2"/>
      <c r="B85" s="1"/>
      <c r="C85" s="7"/>
      <c r="D85" s="7"/>
      <c r="E85" s="14"/>
      <c r="F85" s="14"/>
      <c r="J85" s="14"/>
      <c r="K85" s="2"/>
      <c r="L85" s="2"/>
      <c r="M85" s="2"/>
      <c r="O85" s="35"/>
    </row>
    <row r="86" spans="1:15" ht="12.75">
      <c r="A86" s="2"/>
      <c r="B86" s="1"/>
      <c r="C86" s="7"/>
      <c r="D86" s="7"/>
      <c r="E86" s="14"/>
      <c r="F86" s="14"/>
      <c r="J86" s="14"/>
      <c r="K86" s="2"/>
      <c r="L86" s="2"/>
      <c r="M86" s="2"/>
      <c r="O86" s="35"/>
    </row>
    <row r="87" spans="1:10" ht="12.75">
      <c r="A87" s="2"/>
      <c r="B87" s="1"/>
      <c r="C87" s="2"/>
      <c r="D87" s="2"/>
      <c r="E87" s="2"/>
      <c r="F87" s="2"/>
      <c r="G87" s="2"/>
      <c r="H87" s="2"/>
      <c r="I87" s="2"/>
      <c r="J87" s="2"/>
    </row>
    <row r="88" spans="1:10" ht="12.75">
      <c r="A88" s="2"/>
      <c r="B88" s="1"/>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sheetData>
  <printOptions/>
  <pageMargins left="0.75" right="0.75" top="1" bottom="1" header="0" footer="0"/>
  <pageSetup horizontalDpi="300" verticalDpi="300" orientation="portrait" scale="65" r:id="rId2"/>
  <drawing r:id="rId1"/>
</worksheet>
</file>

<file path=xl/worksheets/sheet3.xml><?xml version="1.0" encoding="utf-8"?>
<worksheet xmlns="http://schemas.openxmlformats.org/spreadsheetml/2006/main" xmlns:r="http://schemas.openxmlformats.org/officeDocument/2006/relationships">
  <dimension ref="B1:R97"/>
  <sheetViews>
    <sheetView workbookViewId="0" topLeftCell="B70">
      <selection activeCell="B88" sqref="B88"/>
    </sheetView>
  </sheetViews>
  <sheetFormatPr defaultColWidth="11.421875" defaultRowHeight="12.75"/>
  <cols>
    <col min="4" max="4" width="12.7109375" style="0" customWidth="1"/>
    <col min="11" max="11" width="14.8515625" style="0" customWidth="1"/>
    <col min="12" max="12" width="15.7109375" style="0" customWidth="1"/>
    <col min="13" max="14" width="16.140625" style="0" customWidth="1"/>
  </cols>
  <sheetData>
    <row r="1" spans="2:14" ht="12.75">
      <c r="B1" s="2"/>
      <c r="C1" s="18" t="s">
        <v>52</v>
      </c>
      <c r="D1" s="2"/>
      <c r="E1" s="2"/>
      <c r="F1" s="2"/>
      <c r="G1" s="2"/>
      <c r="H1" s="2"/>
      <c r="I1" s="2"/>
      <c r="J1" s="2"/>
      <c r="K1" s="2"/>
      <c r="L1" s="2"/>
      <c r="M1" s="2"/>
      <c r="N1" s="2"/>
    </row>
    <row r="2" spans="2:14" ht="12.75">
      <c r="B2" s="2"/>
      <c r="C2" s="2"/>
      <c r="D2" s="2"/>
      <c r="E2" s="2"/>
      <c r="F2" s="2"/>
      <c r="G2" s="2"/>
      <c r="H2" s="2"/>
      <c r="I2" s="2"/>
      <c r="J2" s="2"/>
      <c r="K2" s="2"/>
      <c r="L2" s="2"/>
      <c r="M2" s="2"/>
      <c r="N2" s="2"/>
    </row>
    <row r="3" spans="2:14" ht="12.75">
      <c r="B3" s="2"/>
      <c r="C3" s="2"/>
      <c r="D3" s="2"/>
      <c r="E3" s="2"/>
      <c r="F3" s="2"/>
      <c r="G3" s="2"/>
      <c r="H3" s="2"/>
      <c r="I3" s="2"/>
      <c r="J3" s="2"/>
      <c r="K3" s="2"/>
      <c r="L3" s="2"/>
      <c r="M3" s="2"/>
      <c r="N3" s="2"/>
    </row>
    <row r="4" spans="2:14" ht="12.75">
      <c r="B4" s="2"/>
      <c r="C4" s="2"/>
      <c r="D4" s="2"/>
      <c r="E4" s="2"/>
      <c r="F4" s="2"/>
      <c r="G4" s="2"/>
      <c r="H4" s="2"/>
      <c r="I4" s="2"/>
      <c r="J4" s="2"/>
      <c r="K4" s="2"/>
      <c r="L4" s="2"/>
      <c r="M4" s="2"/>
      <c r="N4" s="2"/>
    </row>
    <row r="5" spans="2:14" ht="12.75">
      <c r="B5" s="2"/>
      <c r="C5" s="2"/>
      <c r="D5" s="2"/>
      <c r="E5" s="2"/>
      <c r="F5" s="2"/>
      <c r="G5" s="2"/>
      <c r="H5" s="2"/>
      <c r="I5" s="2"/>
      <c r="J5" s="2"/>
      <c r="K5" s="2"/>
      <c r="L5" s="2"/>
      <c r="M5" s="2"/>
      <c r="N5" s="2"/>
    </row>
    <row r="6" spans="2:14" ht="12.75">
      <c r="B6" s="2"/>
      <c r="C6" s="2"/>
      <c r="D6" s="2"/>
      <c r="E6" s="2"/>
      <c r="F6" s="2"/>
      <c r="G6" s="2"/>
      <c r="H6" s="2"/>
      <c r="I6" s="2"/>
      <c r="J6" s="2"/>
      <c r="K6" s="2"/>
      <c r="L6" s="2"/>
      <c r="M6" s="2"/>
      <c r="N6" s="2"/>
    </row>
    <row r="7" spans="2:14" ht="12.75">
      <c r="B7" s="2"/>
      <c r="C7" s="2"/>
      <c r="D7" s="2"/>
      <c r="E7" s="2"/>
      <c r="F7" s="2"/>
      <c r="G7" s="2"/>
      <c r="H7" s="2"/>
      <c r="I7" s="2"/>
      <c r="J7" s="2"/>
      <c r="K7" s="2"/>
      <c r="L7" s="2"/>
      <c r="M7" s="2"/>
      <c r="N7" s="2"/>
    </row>
    <row r="8" spans="2:14" ht="12.75">
      <c r="B8" s="2"/>
      <c r="C8" s="2"/>
      <c r="D8" s="2"/>
      <c r="E8" s="2"/>
      <c r="F8" s="2"/>
      <c r="G8" s="2"/>
      <c r="H8" s="2"/>
      <c r="I8" s="2"/>
      <c r="J8" s="2"/>
      <c r="K8" s="2"/>
      <c r="L8" s="2"/>
      <c r="M8" s="2"/>
      <c r="N8" s="2"/>
    </row>
    <row r="9" spans="2:14" ht="12.75">
      <c r="B9" s="2"/>
      <c r="C9" s="2"/>
      <c r="D9" s="2"/>
      <c r="E9" s="2"/>
      <c r="F9" s="2"/>
      <c r="G9" s="2"/>
      <c r="H9" s="2"/>
      <c r="I9" s="2"/>
      <c r="J9" s="2"/>
      <c r="K9" s="2"/>
      <c r="L9" s="2"/>
      <c r="M9" s="2"/>
      <c r="N9" s="2"/>
    </row>
    <row r="10" spans="2:14" ht="12.75">
      <c r="B10" s="2"/>
      <c r="C10" s="2"/>
      <c r="D10" s="2"/>
      <c r="E10" s="2"/>
      <c r="F10" s="2"/>
      <c r="G10" s="2"/>
      <c r="H10" s="2"/>
      <c r="I10" s="2"/>
      <c r="J10" s="2"/>
      <c r="K10" s="2"/>
      <c r="L10" s="2"/>
      <c r="M10" s="2"/>
      <c r="N10" s="2"/>
    </row>
    <row r="11" spans="2:14" ht="12.75">
      <c r="B11" s="2"/>
      <c r="C11" s="2"/>
      <c r="D11" s="2"/>
      <c r="E11" s="2"/>
      <c r="F11" s="2"/>
      <c r="G11" s="2"/>
      <c r="H11" s="2"/>
      <c r="I11" s="2"/>
      <c r="J11" s="2"/>
      <c r="K11" s="2"/>
      <c r="L11" s="2"/>
      <c r="M11" s="2"/>
      <c r="N11" s="2"/>
    </row>
    <row r="12" spans="2:14" ht="12.75">
      <c r="B12" s="2"/>
      <c r="C12" s="2"/>
      <c r="D12" s="2"/>
      <c r="E12" s="2"/>
      <c r="F12" s="2"/>
      <c r="G12" s="2"/>
      <c r="H12" s="2"/>
      <c r="I12" s="2"/>
      <c r="J12" s="2"/>
      <c r="K12" s="2"/>
      <c r="L12" s="2"/>
      <c r="M12" s="2"/>
      <c r="N12" s="2"/>
    </row>
    <row r="13" spans="2:14" ht="12.75">
      <c r="B13" s="2"/>
      <c r="C13" s="2"/>
      <c r="D13" s="2"/>
      <c r="E13" s="2"/>
      <c r="F13" s="2"/>
      <c r="G13" s="2"/>
      <c r="H13" s="2"/>
      <c r="I13" s="2"/>
      <c r="J13" s="2"/>
      <c r="K13" s="2"/>
      <c r="L13" s="2"/>
      <c r="M13" s="2"/>
      <c r="N13" s="2"/>
    </row>
    <row r="14" spans="2:14" ht="12.75">
      <c r="B14" s="2"/>
      <c r="C14" s="2"/>
      <c r="D14" s="2"/>
      <c r="E14" s="2"/>
      <c r="F14" s="2"/>
      <c r="G14" s="2"/>
      <c r="H14" s="2"/>
      <c r="I14" s="2"/>
      <c r="J14" s="2"/>
      <c r="K14" s="2"/>
      <c r="L14" s="2"/>
      <c r="M14" s="2"/>
      <c r="N14" s="2"/>
    </row>
    <row r="15" spans="2:14" ht="12.75">
      <c r="B15" s="2"/>
      <c r="C15" s="2"/>
      <c r="D15" s="2"/>
      <c r="E15" s="2"/>
      <c r="F15" s="2"/>
      <c r="G15" s="2"/>
      <c r="H15" s="2"/>
      <c r="I15" s="2"/>
      <c r="J15" s="2"/>
      <c r="K15" s="2"/>
      <c r="L15" s="2"/>
      <c r="M15" s="2"/>
      <c r="N15" s="2"/>
    </row>
    <row r="16" spans="2:14" ht="12.75">
      <c r="B16" s="2"/>
      <c r="C16" s="2"/>
      <c r="D16" s="2"/>
      <c r="E16" s="2"/>
      <c r="F16" s="2"/>
      <c r="G16" s="2"/>
      <c r="H16" s="2"/>
      <c r="I16" s="2"/>
      <c r="J16" s="2"/>
      <c r="K16" s="2"/>
      <c r="L16" s="2"/>
      <c r="M16" s="2"/>
      <c r="N16" s="2"/>
    </row>
    <row r="17" spans="2:14" ht="12.75">
      <c r="B17" s="2"/>
      <c r="C17" s="2"/>
      <c r="D17" s="2"/>
      <c r="E17" s="2"/>
      <c r="F17" s="2"/>
      <c r="G17" s="2"/>
      <c r="H17" s="2"/>
      <c r="I17" s="2"/>
      <c r="J17" s="2"/>
      <c r="K17" s="2"/>
      <c r="L17" s="2"/>
      <c r="M17" s="2"/>
      <c r="N17" s="2"/>
    </row>
    <row r="18" spans="2:14" ht="12.75">
      <c r="B18" s="2"/>
      <c r="C18" s="2"/>
      <c r="D18" s="2"/>
      <c r="E18" s="2"/>
      <c r="F18" s="2"/>
      <c r="G18" s="2"/>
      <c r="H18" s="2"/>
      <c r="I18" s="2"/>
      <c r="J18" s="2"/>
      <c r="K18" s="2"/>
      <c r="L18" s="2"/>
      <c r="M18" s="2"/>
      <c r="N18" s="2"/>
    </row>
    <row r="19" spans="2:14" ht="12.75">
      <c r="B19" s="2"/>
      <c r="C19" s="2"/>
      <c r="D19" s="2"/>
      <c r="E19" s="2"/>
      <c r="F19" s="2"/>
      <c r="G19" s="2"/>
      <c r="H19" s="2"/>
      <c r="I19" s="2"/>
      <c r="J19" s="2"/>
      <c r="K19" s="2"/>
      <c r="L19" s="2"/>
      <c r="M19" s="2"/>
      <c r="N19" s="2"/>
    </row>
    <row r="20" spans="2:14" ht="12.75">
      <c r="B20" s="2"/>
      <c r="C20" s="2"/>
      <c r="D20" s="2"/>
      <c r="E20" s="2"/>
      <c r="F20" s="2"/>
      <c r="G20" s="2"/>
      <c r="H20" s="2"/>
      <c r="I20" s="2"/>
      <c r="J20" s="2"/>
      <c r="K20" s="2"/>
      <c r="L20" s="2"/>
      <c r="M20" s="2"/>
      <c r="N20" s="2"/>
    </row>
    <row r="21" spans="2:14" ht="12.75">
      <c r="B21" s="2"/>
      <c r="C21" s="2"/>
      <c r="D21" s="2"/>
      <c r="E21" s="2"/>
      <c r="F21" s="2"/>
      <c r="G21" s="2"/>
      <c r="H21" s="2"/>
      <c r="I21" s="2"/>
      <c r="J21" s="2"/>
      <c r="K21" s="2"/>
      <c r="L21" s="2"/>
      <c r="M21" s="2"/>
      <c r="N21" s="2"/>
    </row>
    <row r="22" spans="2:14" ht="12.75">
      <c r="B22" s="2"/>
      <c r="C22" s="2"/>
      <c r="D22" s="2"/>
      <c r="E22" s="2"/>
      <c r="F22" s="2"/>
      <c r="G22" s="2"/>
      <c r="H22" s="2"/>
      <c r="I22" s="2"/>
      <c r="J22" s="2"/>
      <c r="K22" s="2"/>
      <c r="L22" s="2"/>
      <c r="M22" s="2"/>
      <c r="N22" s="2"/>
    </row>
    <row r="23" spans="2:14" ht="12.75">
      <c r="B23" s="2"/>
      <c r="C23" s="2"/>
      <c r="D23" s="2"/>
      <c r="E23" s="2"/>
      <c r="F23" s="2"/>
      <c r="G23" s="2"/>
      <c r="H23" s="2"/>
      <c r="I23" s="2"/>
      <c r="J23" s="2"/>
      <c r="K23" s="2"/>
      <c r="L23" s="2"/>
      <c r="M23" s="2"/>
      <c r="N23" s="2"/>
    </row>
    <row r="24" spans="2:14" ht="12.75">
      <c r="B24" s="2"/>
      <c r="C24" s="2"/>
      <c r="D24" s="2"/>
      <c r="E24" s="2"/>
      <c r="F24" s="2"/>
      <c r="G24" s="2"/>
      <c r="H24" s="2"/>
      <c r="I24" s="2"/>
      <c r="J24" s="2"/>
      <c r="K24" s="2" t="s">
        <v>58</v>
      </c>
      <c r="L24" s="2"/>
      <c r="M24" s="2"/>
      <c r="N24" s="2"/>
    </row>
    <row r="25" spans="2:18" ht="13.5" thickBot="1">
      <c r="B25" s="37" t="s">
        <v>22</v>
      </c>
      <c r="C25" s="37" t="s">
        <v>54</v>
      </c>
      <c r="D25" s="37" t="s">
        <v>55</v>
      </c>
      <c r="E25" s="37" t="s">
        <v>56</v>
      </c>
      <c r="F25" s="37" t="s">
        <v>57</v>
      </c>
      <c r="G25" s="1" t="s">
        <v>74</v>
      </c>
      <c r="H25" s="1" t="s">
        <v>75</v>
      </c>
      <c r="I25" s="1" t="s">
        <v>76</v>
      </c>
      <c r="J25" s="1" t="s">
        <v>77</v>
      </c>
      <c r="P25" s="1" t="s">
        <v>23</v>
      </c>
      <c r="Q25" s="2"/>
      <c r="R25" s="2"/>
    </row>
    <row r="26" spans="2:18" ht="13.5" thickTop="1">
      <c r="B26" s="1">
        <v>0</v>
      </c>
      <c r="C26" s="7">
        <v>-40000</v>
      </c>
      <c r="D26" s="7">
        <v>-45000</v>
      </c>
      <c r="E26" s="7">
        <v>-50000</v>
      </c>
      <c r="F26" s="7">
        <v>-55000</v>
      </c>
      <c r="G26" s="7">
        <v>-40000</v>
      </c>
      <c r="H26" s="7">
        <v>-50000</v>
      </c>
      <c r="I26" s="7">
        <v>-40000</v>
      </c>
      <c r="J26" s="7">
        <v>-50000</v>
      </c>
      <c r="P26" s="1" t="s">
        <v>19</v>
      </c>
      <c r="Q26" s="2"/>
      <c r="R26" s="2"/>
    </row>
    <row r="27" spans="2:18" ht="12.75">
      <c r="B27" s="1">
        <v>1</v>
      </c>
      <c r="C27" s="35">
        <v>900</v>
      </c>
      <c r="D27" s="7">
        <v>1050</v>
      </c>
      <c r="E27" s="7">
        <v>1500</v>
      </c>
      <c r="F27" s="7">
        <v>1600</v>
      </c>
      <c r="G27" s="7">
        <v>1700</v>
      </c>
      <c r="H27" s="7">
        <v>1800</v>
      </c>
      <c r="I27" s="7">
        <v>1500</v>
      </c>
      <c r="J27" s="7">
        <v>1600</v>
      </c>
      <c r="P27" s="1" t="s">
        <v>24</v>
      </c>
      <c r="Q27" s="1" t="s">
        <v>28</v>
      </c>
      <c r="R27" s="2"/>
    </row>
    <row r="28" spans="2:18" ht="12.75">
      <c r="B28" s="1">
        <v>2</v>
      </c>
      <c r="C28" s="7">
        <f>C27*1.02</f>
        <v>918</v>
      </c>
      <c r="D28" s="7">
        <f>D27*1.02</f>
        <v>1071</v>
      </c>
      <c r="E28" s="7">
        <v>1500</v>
      </c>
      <c r="F28" s="7">
        <f>F27*1.01</f>
        <v>1616</v>
      </c>
      <c r="G28" s="7">
        <v>1700</v>
      </c>
      <c r="H28" s="7">
        <v>1800</v>
      </c>
      <c r="I28" s="7">
        <v>1500</v>
      </c>
      <c r="J28" s="7">
        <v>1600</v>
      </c>
      <c r="K28" s="35">
        <f>C28/C27</f>
        <v>1.02</v>
      </c>
      <c r="L28">
        <f>D28/D27</f>
        <v>1.02</v>
      </c>
      <c r="M28" s="35">
        <f>F28/F27</f>
        <v>1.01</v>
      </c>
      <c r="N28" s="35"/>
      <c r="P28" s="1" t="s">
        <v>25</v>
      </c>
      <c r="Q28" s="1" t="s">
        <v>29</v>
      </c>
      <c r="R28" s="2"/>
    </row>
    <row r="29" spans="2:18" ht="12.75">
      <c r="B29" s="1">
        <v>3</v>
      </c>
      <c r="C29" s="7">
        <f aca="true" t="shared" si="0" ref="C29:C86">C28*1.02</f>
        <v>936.36</v>
      </c>
      <c r="D29" s="7">
        <f aca="true" t="shared" si="1" ref="D29:D86">D28*1.02</f>
        <v>1092.42</v>
      </c>
      <c r="E29" s="7">
        <v>1500</v>
      </c>
      <c r="F29" s="7">
        <f aca="true" t="shared" si="2" ref="F29:F86">F28*1.01</f>
        <v>1632.16</v>
      </c>
      <c r="G29" s="7">
        <v>1700</v>
      </c>
      <c r="H29" s="7">
        <v>1800</v>
      </c>
      <c r="I29" s="7">
        <v>1500</v>
      </c>
      <c r="J29" s="7">
        <v>1600</v>
      </c>
      <c r="K29" s="35">
        <f aca="true" t="shared" si="3" ref="K29:K86">C29/C28</f>
        <v>1.02</v>
      </c>
      <c r="L29">
        <f aca="true" t="shared" si="4" ref="L29:L60">D29/D28</f>
        <v>1.02</v>
      </c>
      <c r="M29" s="35">
        <f aca="true" t="shared" si="5" ref="M29:M86">F29/F28</f>
        <v>1.01</v>
      </c>
      <c r="N29" s="35"/>
      <c r="P29" s="21">
        <v>0.05</v>
      </c>
      <c r="Q29" s="1">
        <v>3000</v>
      </c>
      <c r="R29" s="2"/>
    </row>
    <row r="30" spans="2:18" ht="12.75">
      <c r="B30" s="1">
        <v>4</v>
      </c>
      <c r="C30" s="7">
        <f t="shared" si="0"/>
        <v>955.0872</v>
      </c>
      <c r="D30" s="7">
        <f t="shared" si="1"/>
        <v>1114.2684000000002</v>
      </c>
      <c r="E30" s="7">
        <v>1500</v>
      </c>
      <c r="F30" s="7">
        <f t="shared" si="2"/>
        <v>1648.4816</v>
      </c>
      <c r="G30" s="7">
        <v>1700</v>
      </c>
      <c r="H30" s="7">
        <v>1800</v>
      </c>
      <c r="I30" s="7">
        <v>1500</v>
      </c>
      <c r="J30" s="7">
        <v>1600</v>
      </c>
      <c r="K30" s="35">
        <f t="shared" si="3"/>
        <v>1.02</v>
      </c>
      <c r="L30">
        <f t="shared" si="4"/>
        <v>1.02</v>
      </c>
      <c r="M30" s="35">
        <f t="shared" si="5"/>
        <v>1.01</v>
      </c>
      <c r="N30" s="35"/>
      <c r="P30" s="1" t="s">
        <v>26</v>
      </c>
      <c r="Q30" s="1" t="s">
        <v>30</v>
      </c>
      <c r="R30" s="2"/>
    </row>
    <row r="31" spans="2:18" ht="12.75">
      <c r="B31" s="1">
        <v>5</v>
      </c>
      <c r="C31" s="7">
        <f t="shared" si="0"/>
        <v>974.1889440000001</v>
      </c>
      <c r="D31" s="7">
        <f t="shared" si="1"/>
        <v>1136.5537680000002</v>
      </c>
      <c r="E31" s="7">
        <v>1500</v>
      </c>
      <c r="F31" s="7">
        <f t="shared" si="2"/>
        <v>1664.966416</v>
      </c>
      <c r="G31" s="7">
        <v>1700</v>
      </c>
      <c r="H31" s="7">
        <v>1800</v>
      </c>
      <c r="I31" s="7">
        <v>1500</v>
      </c>
      <c r="J31" s="7">
        <v>1600</v>
      </c>
      <c r="K31" s="35">
        <f t="shared" si="3"/>
        <v>1.02</v>
      </c>
      <c r="L31">
        <f t="shared" si="4"/>
        <v>1.02</v>
      </c>
      <c r="M31" s="35">
        <f t="shared" si="5"/>
        <v>1.01</v>
      </c>
      <c r="N31" s="35"/>
      <c r="P31" s="1" t="s">
        <v>27</v>
      </c>
      <c r="Q31" s="1"/>
      <c r="R31" s="2"/>
    </row>
    <row r="32" spans="2:18" ht="12.75">
      <c r="B32" s="1">
        <v>6</v>
      </c>
      <c r="C32" s="7">
        <f t="shared" si="0"/>
        <v>993.6727228800002</v>
      </c>
      <c r="D32" s="7">
        <f t="shared" si="1"/>
        <v>1159.2848433600002</v>
      </c>
      <c r="E32" s="7">
        <v>1500</v>
      </c>
      <c r="F32" s="7">
        <f t="shared" si="2"/>
        <v>1681.61608016</v>
      </c>
      <c r="G32" s="7">
        <v>1700</v>
      </c>
      <c r="H32" s="7">
        <v>1800</v>
      </c>
      <c r="I32" s="7">
        <v>1500</v>
      </c>
      <c r="J32" s="7">
        <v>1600</v>
      </c>
      <c r="K32" s="35">
        <f t="shared" si="3"/>
        <v>1.02</v>
      </c>
      <c r="L32">
        <f t="shared" si="4"/>
        <v>1.02</v>
      </c>
      <c r="M32" s="35">
        <f t="shared" si="5"/>
        <v>1.01</v>
      </c>
      <c r="N32" s="35"/>
      <c r="P32" s="21">
        <v>0.03</v>
      </c>
      <c r="Q32" s="1">
        <v>1800</v>
      </c>
      <c r="R32" s="2"/>
    </row>
    <row r="33" spans="2:18" ht="12.75">
      <c r="B33" s="1">
        <v>7</v>
      </c>
      <c r="C33" s="7">
        <f t="shared" si="0"/>
        <v>1013.5461773376002</v>
      </c>
      <c r="D33" s="7">
        <f t="shared" si="1"/>
        <v>1182.4705402272002</v>
      </c>
      <c r="E33" s="7">
        <v>1500</v>
      </c>
      <c r="F33" s="7">
        <f t="shared" si="2"/>
        <v>1698.4322409616</v>
      </c>
      <c r="G33" s="7">
        <v>1700</v>
      </c>
      <c r="H33" s="7">
        <v>1800</v>
      </c>
      <c r="I33" s="7">
        <v>1500</v>
      </c>
      <c r="J33" s="7">
        <v>1600</v>
      </c>
      <c r="K33" s="35">
        <f t="shared" si="3"/>
        <v>1.02</v>
      </c>
      <c r="L33">
        <f t="shared" si="4"/>
        <v>1.02</v>
      </c>
      <c r="M33" s="35">
        <f t="shared" si="5"/>
        <v>1.01</v>
      </c>
      <c r="N33" s="35"/>
      <c r="P33" s="1" t="s">
        <v>31</v>
      </c>
      <c r="Q33" s="1" t="s">
        <v>37</v>
      </c>
      <c r="R33" s="2"/>
    </row>
    <row r="34" spans="2:18" ht="12.75">
      <c r="B34" s="1">
        <v>8</v>
      </c>
      <c r="C34" s="7">
        <f t="shared" si="0"/>
        <v>1033.8171008843522</v>
      </c>
      <c r="D34" s="7">
        <f t="shared" si="1"/>
        <v>1206.1199510317442</v>
      </c>
      <c r="E34" s="7">
        <v>1500</v>
      </c>
      <c r="F34" s="7">
        <f t="shared" si="2"/>
        <v>1715.416563371216</v>
      </c>
      <c r="G34" s="7">
        <v>1700</v>
      </c>
      <c r="H34" s="7">
        <v>1800</v>
      </c>
      <c r="I34" s="7">
        <v>1500</v>
      </c>
      <c r="J34" s="7">
        <v>1600</v>
      </c>
      <c r="K34" s="35">
        <f t="shared" si="3"/>
        <v>1.02</v>
      </c>
      <c r="L34">
        <f t="shared" si="4"/>
        <v>1.02</v>
      </c>
      <c r="M34" s="35">
        <f t="shared" si="5"/>
        <v>1.01</v>
      </c>
      <c r="N34" s="35"/>
      <c r="P34" s="1" t="s">
        <v>32</v>
      </c>
      <c r="Q34" s="2"/>
      <c r="R34" s="2"/>
    </row>
    <row r="35" spans="2:18" ht="12.75">
      <c r="B35" s="1">
        <v>9</v>
      </c>
      <c r="C35" s="7">
        <f t="shared" si="0"/>
        <v>1054.4934429020393</v>
      </c>
      <c r="D35" s="7">
        <f t="shared" si="1"/>
        <v>1230.2423500523792</v>
      </c>
      <c r="E35" s="7">
        <v>1500</v>
      </c>
      <c r="F35" s="7">
        <f t="shared" si="2"/>
        <v>1732.5707290049281</v>
      </c>
      <c r="G35" s="7">
        <v>1700</v>
      </c>
      <c r="H35" s="7">
        <v>1800</v>
      </c>
      <c r="I35" s="7">
        <v>1500</v>
      </c>
      <c r="J35" s="7">
        <v>1600</v>
      </c>
      <c r="K35" s="35">
        <f t="shared" si="3"/>
        <v>1.02</v>
      </c>
      <c r="L35">
        <f t="shared" si="4"/>
        <v>1.02</v>
      </c>
      <c r="M35" s="35">
        <f t="shared" si="5"/>
        <v>1.01</v>
      </c>
      <c r="N35" s="35"/>
      <c r="P35" s="27">
        <v>0.176569</v>
      </c>
      <c r="Q35" s="1">
        <v>2000</v>
      </c>
      <c r="R35" s="2"/>
    </row>
    <row r="36" spans="2:18" ht="12.75">
      <c r="B36" s="1">
        <v>10</v>
      </c>
      <c r="C36" s="7">
        <f t="shared" si="0"/>
        <v>1075.58331176008</v>
      </c>
      <c r="D36" s="7">
        <f t="shared" si="1"/>
        <v>1254.8471970534267</v>
      </c>
      <c r="E36" s="7">
        <v>1500</v>
      </c>
      <c r="F36" s="7">
        <f t="shared" si="2"/>
        <v>1749.8964362949773</v>
      </c>
      <c r="G36" s="7">
        <v>1700</v>
      </c>
      <c r="H36" s="7">
        <v>1800</v>
      </c>
      <c r="I36" s="7">
        <v>1500</v>
      </c>
      <c r="J36" s="7">
        <v>1600</v>
      </c>
      <c r="K36" s="35">
        <f t="shared" si="3"/>
        <v>1.02</v>
      </c>
      <c r="L36">
        <f t="shared" si="4"/>
        <v>1.02</v>
      </c>
      <c r="M36" s="35">
        <f t="shared" si="5"/>
        <v>1.01</v>
      </c>
      <c r="N36" s="35"/>
      <c r="P36" s="1" t="s">
        <v>0</v>
      </c>
      <c r="Q36" s="2"/>
      <c r="R36" s="2"/>
    </row>
    <row r="37" spans="2:18" ht="12.75">
      <c r="B37" s="1">
        <v>11</v>
      </c>
      <c r="C37" s="7">
        <f t="shared" si="0"/>
        <v>1097.0949779952816</v>
      </c>
      <c r="D37" s="7">
        <f t="shared" si="1"/>
        <v>1279.9441409944952</v>
      </c>
      <c r="E37" s="7">
        <v>1500</v>
      </c>
      <c r="F37" s="7">
        <f t="shared" si="2"/>
        <v>1767.3954006579272</v>
      </c>
      <c r="G37" s="7">
        <v>1700</v>
      </c>
      <c r="H37" s="7">
        <v>1800</v>
      </c>
      <c r="I37" s="7">
        <v>1500</v>
      </c>
      <c r="J37" s="7">
        <v>1600</v>
      </c>
      <c r="K37" s="35">
        <f t="shared" si="3"/>
        <v>1.02</v>
      </c>
      <c r="L37">
        <f t="shared" si="4"/>
        <v>1.02</v>
      </c>
      <c r="M37" s="35">
        <f t="shared" si="5"/>
        <v>1.01</v>
      </c>
      <c r="N37" s="35"/>
      <c r="P37" s="3" t="s">
        <v>48</v>
      </c>
      <c r="Q37" s="3"/>
      <c r="R37" s="13"/>
    </row>
    <row r="38" spans="2:18" ht="12.75">
      <c r="B38" s="1">
        <v>12</v>
      </c>
      <c r="C38" s="7">
        <f t="shared" si="0"/>
        <v>1119.0368775551872</v>
      </c>
      <c r="D38" s="7">
        <f t="shared" si="1"/>
        <v>1305.5430238143852</v>
      </c>
      <c r="E38" s="7">
        <v>1500</v>
      </c>
      <c r="F38" s="7">
        <f t="shared" si="2"/>
        <v>1785.0693546645066</v>
      </c>
      <c r="G38" s="7">
        <v>1700</v>
      </c>
      <c r="H38" s="7">
        <v>1800</v>
      </c>
      <c r="I38" s="7">
        <v>1500</v>
      </c>
      <c r="J38" s="7">
        <v>1600</v>
      </c>
      <c r="K38" s="35">
        <f t="shared" si="3"/>
        <v>1.02</v>
      </c>
      <c r="L38">
        <f t="shared" si="4"/>
        <v>1.02</v>
      </c>
      <c r="M38" s="35">
        <f t="shared" si="5"/>
        <v>1.01</v>
      </c>
      <c r="N38" s="35"/>
      <c r="P38" s="2" t="s">
        <v>46</v>
      </c>
      <c r="Q38" s="11">
        <f>SUM(D26:D26)</f>
        <v>-45000</v>
      </c>
      <c r="R38" s="9"/>
    </row>
    <row r="39" spans="2:18" ht="12.75">
      <c r="B39" s="1">
        <v>13</v>
      </c>
      <c r="C39" s="7">
        <f t="shared" si="0"/>
        <v>1141.417615106291</v>
      </c>
      <c r="D39" s="7">
        <f t="shared" si="1"/>
        <v>1331.653884290673</v>
      </c>
      <c r="E39" s="7">
        <v>1500</v>
      </c>
      <c r="F39" s="7">
        <f t="shared" si="2"/>
        <v>1802.9200482111517</v>
      </c>
      <c r="G39" s="7">
        <v>1700</v>
      </c>
      <c r="H39" s="7">
        <v>1800</v>
      </c>
      <c r="I39" s="7">
        <v>1500</v>
      </c>
      <c r="J39" s="7">
        <v>1600</v>
      </c>
      <c r="K39" s="35">
        <f t="shared" si="3"/>
        <v>1.02</v>
      </c>
      <c r="L39">
        <f t="shared" si="4"/>
        <v>1.02</v>
      </c>
      <c r="M39" s="35">
        <f t="shared" si="5"/>
        <v>1.01</v>
      </c>
      <c r="N39" s="35"/>
      <c r="P39" s="2" t="s">
        <v>0</v>
      </c>
      <c r="Q39" s="23"/>
      <c r="R39" s="2"/>
    </row>
    <row r="40" spans="2:18" ht="12.75">
      <c r="B40" s="1">
        <v>14</v>
      </c>
      <c r="C40" s="7">
        <f t="shared" si="0"/>
        <v>1164.2459674084168</v>
      </c>
      <c r="D40" s="7">
        <f t="shared" si="1"/>
        <v>1358.2869619764865</v>
      </c>
      <c r="E40" s="7">
        <v>1500</v>
      </c>
      <c r="F40" s="7">
        <f t="shared" si="2"/>
        <v>1820.9492486932631</v>
      </c>
      <c r="G40" s="7">
        <v>1700</v>
      </c>
      <c r="H40" s="7">
        <v>1800</v>
      </c>
      <c r="I40" s="7">
        <v>1500</v>
      </c>
      <c r="J40" s="7">
        <v>1600</v>
      </c>
      <c r="K40" s="35">
        <f t="shared" si="3"/>
        <v>1.02</v>
      </c>
      <c r="L40">
        <f t="shared" si="4"/>
        <v>1.02</v>
      </c>
      <c r="M40" s="35">
        <f t="shared" si="5"/>
        <v>1.01</v>
      </c>
      <c r="N40" s="35"/>
      <c r="P40" s="5" t="s">
        <v>0</v>
      </c>
      <c r="Q40" s="12" t="s">
        <v>0</v>
      </c>
      <c r="R40" s="2"/>
    </row>
    <row r="41" spans="2:18" ht="12.75">
      <c r="B41" s="1">
        <v>15</v>
      </c>
      <c r="C41" s="7">
        <f t="shared" si="0"/>
        <v>1187.5308867565852</v>
      </c>
      <c r="D41" s="7">
        <f t="shared" si="1"/>
        <v>1385.4527012160163</v>
      </c>
      <c r="E41" s="7">
        <v>1500</v>
      </c>
      <c r="F41" s="7">
        <f t="shared" si="2"/>
        <v>1839.1587411801959</v>
      </c>
      <c r="G41" s="7">
        <v>1700</v>
      </c>
      <c r="H41" s="7">
        <v>1800</v>
      </c>
      <c r="I41" s="7">
        <v>1500</v>
      </c>
      <c r="J41" s="7">
        <v>1600</v>
      </c>
      <c r="K41" s="35">
        <f t="shared" si="3"/>
        <v>1.02</v>
      </c>
      <c r="L41">
        <f t="shared" si="4"/>
        <v>1.02</v>
      </c>
      <c r="M41" s="35">
        <f t="shared" si="5"/>
        <v>1.01</v>
      </c>
      <c r="N41" s="35"/>
      <c r="P41" s="2"/>
      <c r="Q41" s="2"/>
      <c r="R41" s="2"/>
    </row>
    <row r="42" spans="2:18" ht="12.75">
      <c r="B42" s="1">
        <v>16</v>
      </c>
      <c r="C42" s="7">
        <f t="shared" si="0"/>
        <v>1211.281504491717</v>
      </c>
      <c r="D42" s="7">
        <f t="shared" si="1"/>
        <v>1413.1617552403366</v>
      </c>
      <c r="E42" s="7">
        <v>1500</v>
      </c>
      <c r="F42" s="7">
        <f t="shared" si="2"/>
        <v>1857.5503285919979</v>
      </c>
      <c r="G42" s="7">
        <v>1700</v>
      </c>
      <c r="H42" s="7">
        <v>1800</v>
      </c>
      <c r="I42" s="7">
        <v>1500</v>
      </c>
      <c r="J42" s="7">
        <v>1600</v>
      </c>
      <c r="K42" s="35">
        <f t="shared" si="3"/>
        <v>1.02</v>
      </c>
      <c r="L42">
        <f t="shared" si="4"/>
        <v>1.02</v>
      </c>
      <c r="M42" s="35">
        <f t="shared" si="5"/>
        <v>1.01</v>
      </c>
      <c r="N42" s="35"/>
      <c r="P42" s="2"/>
      <c r="Q42" s="2"/>
      <c r="R42" s="2"/>
    </row>
    <row r="43" spans="2:18" ht="12.75">
      <c r="B43" s="1">
        <v>17</v>
      </c>
      <c r="C43" s="7">
        <f t="shared" si="0"/>
        <v>1235.5071345815513</v>
      </c>
      <c r="D43" s="7">
        <f t="shared" si="1"/>
        <v>1441.4249903451432</v>
      </c>
      <c r="E43" s="7">
        <v>1500</v>
      </c>
      <c r="F43" s="7">
        <f t="shared" si="2"/>
        <v>1876.1258318779178</v>
      </c>
      <c r="G43" s="7">
        <v>1700</v>
      </c>
      <c r="H43" s="7">
        <v>1800</v>
      </c>
      <c r="I43" s="7">
        <v>1500</v>
      </c>
      <c r="J43" s="7">
        <v>1600</v>
      </c>
      <c r="K43" s="35">
        <f t="shared" si="3"/>
        <v>1.02</v>
      </c>
      <c r="L43">
        <f t="shared" si="4"/>
        <v>1.02</v>
      </c>
      <c r="M43" s="35">
        <f t="shared" si="5"/>
        <v>1.01</v>
      </c>
      <c r="N43" s="35"/>
      <c r="P43" s="9" t="s">
        <v>45</v>
      </c>
      <c r="Q43" s="9"/>
      <c r="R43" s="9"/>
    </row>
    <row r="44" spans="2:18" ht="12.75">
      <c r="B44" s="1">
        <v>18</v>
      </c>
      <c r="C44" s="7">
        <f t="shared" si="0"/>
        <v>1260.2172772731824</v>
      </c>
      <c r="D44" s="7">
        <f t="shared" si="1"/>
        <v>1470.2534901520462</v>
      </c>
      <c r="E44" s="7">
        <v>1500</v>
      </c>
      <c r="F44" s="7">
        <f t="shared" si="2"/>
        <v>1894.887090196697</v>
      </c>
      <c r="G44" s="7">
        <v>1700</v>
      </c>
      <c r="H44" s="7">
        <v>1800</v>
      </c>
      <c r="I44" s="7">
        <v>1500</v>
      </c>
      <c r="J44" s="7">
        <v>1600</v>
      </c>
      <c r="K44" s="35">
        <f t="shared" si="3"/>
        <v>1.02</v>
      </c>
      <c r="L44">
        <f t="shared" si="4"/>
        <v>1.02</v>
      </c>
      <c r="M44" s="35">
        <f t="shared" si="5"/>
        <v>1.01</v>
      </c>
      <c r="N44" s="35"/>
      <c r="P44" s="2" t="s">
        <v>34</v>
      </c>
      <c r="Q44" s="2"/>
      <c r="R44" s="2"/>
    </row>
    <row r="45" spans="2:18" ht="12.75">
      <c r="B45" s="1">
        <v>19</v>
      </c>
      <c r="C45" s="7">
        <f t="shared" si="0"/>
        <v>1285.421622818646</v>
      </c>
      <c r="D45" s="7">
        <f t="shared" si="1"/>
        <v>1499.6585599550872</v>
      </c>
      <c r="E45" s="7">
        <v>1500</v>
      </c>
      <c r="F45" s="7">
        <f t="shared" si="2"/>
        <v>1913.835961098664</v>
      </c>
      <c r="G45" s="7">
        <v>1700</v>
      </c>
      <c r="H45" s="7">
        <v>1800</v>
      </c>
      <c r="I45" s="7">
        <v>1500</v>
      </c>
      <c r="J45" s="7">
        <v>1600</v>
      </c>
      <c r="K45" s="35">
        <f t="shared" si="3"/>
        <v>1.02</v>
      </c>
      <c r="L45">
        <f t="shared" si="4"/>
        <v>1.02</v>
      </c>
      <c r="M45" s="35">
        <f t="shared" si="5"/>
        <v>1.01</v>
      </c>
      <c r="N45" s="35"/>
      <c r="P45" s="2" t="s">
        <v>40</v>
      </c>
      <c r="Q45" s="27">
        <f>IRR($C$26:$C$86)</f>
        <v>0.029887015707296086</v>
      </c>
      <c r="R45" s="2"/>
    </row>
    <row r="46" spans="2:18" ht="12.75">
      <c r="B46" s="1">
        <v>20</v>
      </c>
      <c r="C46" s="7">
        <f t="shared" si="0"/>
        <v>1311.130055275019</v>
      </c>
      <c r="D46" s="7">
        <f t="shared" si="1"/>
        <v>1529.651731154189</v>
      </c>
      <c r="E46" s="7">
        <v>1500</v>
      </c>
      <c r="F46" s="7">
        <f t="shared" si="2"/>
        <v>1932.9743207096508</v>
      </c>
      <c r="G46" s="7">
        <v>1700</v>
      </c>
      <c r="H46" s="7">
        <v>1800</v>
      </c>
      <c r="I46" s="7">
        <v>1500</v>
      </c>
      <c r="J46" s="7">
        <v>1600</v>
      </c>
      <c r="K46" s="35">
        <f t="shared" si="3"/>
        <v>1.02</v>
      </c>
      <c r="L46">
        <f t="shared" si="4"/>
        <v>1.02</v>
      </c>
      <c r="M46" s="35">
        <f t="shared" si="5"/>
        <v>1.01</v>
      </c>
      <c r="N46" s="35"/>
      <c r="P46" s="28" t="s">
        <v>42</v>
      </c>
      <c r="Q46" s="28"/>
      <c r="R46" s="28"/>
    </row>
    <row r="47" spans="2:18" ht="12.75">
      <c r="B47" s="1">
        <v>21</v>
      </c>
      <c r="C47" s="7">
        <f t="shared" si="0"/>
        <v>1337.3526563805194</v>
      </c>
      <c r="D47" s="7">
        <f t="shared" si="1"/>
        <v>1560.244765777273</v>
      </c>
      <c r="E47" s="7">
        <v>1500</v>
      </c>
      <c r="F47" s="7">
        <f t="shared" si="2"/>
        <v>1952.3040639167473</v>
      </c>
      <c r="G47" s="7">
        <v>1700</v>
      </c>
      <c r="H47" s="7">
        <v>1800</v>
      </c>
      <c r="I47" s="7">
        <v>1500</v>
      </c>
      <c r="J47" s="7">
        <v>1600</v>
      </c>
      <c r="K47" s="35">
        <f t="shared" si="3"/>
        <v>1.02</v>
      </c>
      <c r="L47">
        <f t="shared" si="4"/>
        <v>1.02</v>
      </c>
      <c r="M47" s="35">
        <f t="shared" si="5"/>
        <v>1.01</v>
      </c>
      <c r="N47" s="35"/>
      <c r="P47" s="28" t="s">
        <v>44</v>
      </c>
      <c r="Q47" s="28"/>
      <c r="R47" s="28"/>
    </row>
    <row r="48" spans="2:18" ht="12.75">
      <c r="B48" s="1">
        <v>22</v>
      </c>
      <c r="C48" s="7">
        <f t="shared" si="0"/>
        <v>1364.0997095081298</v>
      </c>
      <c r="D48" s="7">
        <f t="shared" si="1"/>
        <v>1591.4496610928184</v>
      </c>
      <c r="E48" s="7">
        <v>1500</v>
      </c>
      <c r="F48" s="7">
        <f t="shared" si="2"/>
        <v>1971.8271045559147</v>
      </c>
      <c r="G48" s="7">
        <v>1700</v>
      </c>
      <c r="H48" s="7">
        <v>1800</v>
      </c>
      <c r="I48" s="7">
        <v>1500</v>
      </c>
      <c r="J48" s="7">
        <v>1600</v>
      </c>
      <c r="K48" s="35">
        <f t="shared" si="3"/>
        <v>1.02</v>
      </c>
      <c r="L48">
        <f t="shared" si="4"/>
        <v>1.02</v>
      </c>
      <c r="M48" s="35">
        <f t="shared" si="5"/>
        <v>1.01</v>
      </c>
      <c r="N48" s="35"/>
      <c r="P48" s="28" t="s">
        <v>43</v>
      </c>
      <c r="Q48" s="28"/>
      <c r="R48" s="28"/>
    </row>
    <row r="49" spans="2:18" ht="12.75">
      <c r="B49" s="1">
        <v>23</v>
      </c>
      <c r="C49" s="7">
        <f t="shared" si="0"/>
        <v>1391.3817036982923</v>
      </c>
      <c r="D49" s="7">
        <f t="shared" si="1"/>
        <v>1623.2786543146747</v>
      </c>
      <c r="E49" s="7">
        <v>1500</v>
      </c>
      <c r="F49" s="7">
        <f t="shared" si="2"/>
        <v>1991.545375601474</v>
      </c>
      <c r="G49" s="7">
        <v>1700</v>
      </c>
      <c r="H49" s="7">
        <v>1800</v>
      </c>
      <c r="I49" s="7">
        <v>1500</v>
      </c>
      <c r="J49" s="7">
        <v>1600</v>
      </c>
      <c r="K49" s="35">
        <f t="shared" si="3"/>
        <v>1.02</v>
      </c>
      <c r="L49">
        <f t="shared" si="4"/>
        <v>1.02</v>
      </c>
      <c r="M49" s="35">
        <f t="shared" si="5"/>
        <v>1.01</v>
      </c>
      <c r="N49" s="35"/>
      <c r="P49" s="28" t="s">
        <v>49</v>
      </c>
      <c r="Q49" s="28"/>
      <c r="R49" s="28"/>
    </row>
    <row r="50" spans="2:18" ht="12.75">
      <c r="B50" s="1">
        <v>24</v>
      </c>
      <c r="C50" s="7">
        <f t="shared" si="0"/>
        <v>1419.209337772258</v>
      </c>
      <c r="D50" s="7">
        <f t="shared" si="1"/>
        <v>1655.7442274009682</v>
      </c>
      <c r="E50" s="7">
        <v>1500</v>
      </c>
      <c r="F50" s="7">
        <f t="shared" si="2"/>
        <v>2011.4608293574888</v>
      </c>
      <c r="G50" s="7">
        <v>1700</v>
      </c>
      <c r="H50" s="7">
        <v>1800</v>
      </c>
      <c r="I50" s="7">
        <v>1500</v>
      </c>
      <c r="J50" s="7">
        <v>1600</v>
      </c>
      <c r="K50" s="35">
        <f t="shared" si="3"/>
        <v>1.02</v>
      </c>
      <c r="L50">
        <f t="shared" si="4"/>
        <v>1.02</v>
      </c>
      <c r="M50" s="35">
        <f t="shared" si="5"/>
        <v>1.01</v>
      </c>
      <c r="N50" s="35"/>
      <c r="P50" s="2"/>
      <c r="Q50" s="2"/>
      <c r="R50" s="2"/>
    </row>
    <row r="51" spans="2:18" ht="12.75">
      <c r="B51" s="1">
        <v>25</v>
      </c>
      <c r="C51" s="7">
        <f t="shared" si="0"/>
        <v>1447.5935245277033</v>
      </c>
      <c r="D51" s="7">
        <f t="shared" si="1"/>
        <v>1688.8591119489874</v>
      </c>
      <c r="E51" s="7">
        <v>1500</v>
      </c>
      <c r="F51" s="7">
        <f t="shared" si="2"/>
        <v>2031.5754376510638</v>
      </c>
      <c r="G51" s="7">
        <v>1700</v>
      </c>
      <c r="H51" s="7">
        <v>1800</v>
      </c>
      <c r="I51" s="7">
        <v>1500</v>
      </c>
      <c r="J51" s="7">
        <v>1600</v>
      </c>
      <c r="K51" s="35">
        <f t="shared" si="3"/>
        <v>1.02</v>
      </c>
      <c r="L51">
        <f t="shared" si="4"/>
        <v>1.02</v>
      </c>
      <c r="M51" s="35">
        <f t="shared" si="5"/>
        <v>1.01</v>
      </c>
      <c r="N51" s="35"/>
      <c r="P51" s="9" t="s">
        <v>41</v>
      </c>
      <c r="Q51" s="9"/>
      <c r="R51" s="2"/>
    </row>
    <row r="52" spans="2:18" ht="12.75">
      <c r="B52" s="1">
        <v>26</v>
      </c>
      <c r="C52" s="7">
        <f t="shared" si="0"/>
        <v>1476.5453950182573</v>
      </c>
      <c r="D52" s="7">
        <f t="shared" si="1"/>
        <v>1722.6362941879672</v>
      </c>
      <c r="E52" s="7">
        <v>1500</v>
      </c>
      <c r="F52" s="7">
        <f t="shared" si="2"/>
        <v>2051.8911920275746</v>
      </c>
      <c r="G52" s="7">
        <v>1700</v>
      </c>
      <c r="H52" s="7">
        <v>1800</v>
      </c>
      <c r="I52" s="7">
        <v>1500</v>
      </c>
      <c r="J52" s="7">
        <v>1600</v>
      </c>
      <c r="K52" s="35">
        <f t="shared" si="3"/>
        <v>1.02</v>
      </c>
      <c r="L52">
        <f t="shared" si="4"/>
        <v>1.02</v>
      </c>
      <c r="M52" s="35">
        <f t="shared" si="5"/>
        <v>1.01</v>
      </c>
      <c r="N52" s="35"/>
      <c r="P52" s="1" t="s">
        <v>39</v>
      </c>
      <c r="Q52" s="1" t="s">
        <v>40</v>
      </c>
      <c r="R52" s="2"/>
    </row>
    <row r="53" spans="2:18" ht="12.75">
      <c r="B53" s="1">
        <v>27</v>
      </c>
      <c r="C53" s="7">
        <f t="shared" si="0"/>
        <v>1506.0763029186226</v>
      </c>
      <c r="D53" s="7">
        <f t="shared" si="1"/>
        <v>1757.0890200717265</v>
      </c>
      <c r="E53" s="7">
        <v>1500</v>
      </c>
      <c r="F53" s="7">
        <f t="shared" si="2"/>
        <v>2072.4101039478505</v>
      </c>
      <c r="G53" s="7">
        <v>1700</v>
      </c>
      <c r="H53" s="7">
        <v>1800</v>
      </c>
      <c r="I53" s="7">
        <v>1500</v>
      </c>
      <c r="J53" s="7">
        <v>1600</v>
      </c>
      <c r="K53" s="35">
        <f t="shared" si="3"/>
        <v>1.02</v>
      </c>
      <c r="L53">
        <f t="shared" si="4"/>
        <v>1.02</v>
      </c>
      <c r="M53" s="35">
        <f t="shared" si="5"/>
        <v>1.01</v>
      </c>
      <c r="N53" s="35"/>
      <c r="P53" s="25">
        <v>900</v>
      </c>
      <c r="Q53" s="24">
        <v>0.385752</v>
      </c>
      <c r="R53" s="2"/>
    </row>
    <row r="54" spans="2:18" ht="12.75">
      <c r="B54" s="1">
        <v>28</v>
      </c>
      <c r="C54" s="7">
        <f t="shared" si="0"/>
        <v>1536.197828976995</v>
      </c>
      <c r="D54" s="7">
        <f t="shared" si="1"/>
        <v>1792.230800473161</v>
      </c>
      <c r="E54" s="7">
        <v>1500</v>
      </c>
      <c r="F54" s="7">
        <f t="shared" si="2"/>
        <v>2093.134204987329</v>
      </c>
      <c r="G54" s="7">
        <v>1700</v>
      </c>
      <c r="H54" s="7">
        <v>1800</v>
      </c>
      <c r="I54" s="7">
        <v>1500</v>
      </c>
      <c r="J54" s="7">
        <v>1600</v>
      </c>
      <c r="K54" s="35">
        <f t="shared" si="3"/>
        <v>1.02</v>
      </c>
      <c r="L54">
        <f t="shared" si="4"/>
        <v>1.02</v>
      </c>
      <c r="M54" s="35">
        <f t="shared" si="5"/>
        <v>1.01</v>
      </c>
      <c r="N54" s="35"/>
      <c r="P54" s="25">
        <v>1000</v>
      </c>
      <c r="Q54" s="24">
        <v>0.360722</v>
      </c>
      <c r="R54" s="2"/>
    </row>
    <row r="55" spans="2:18" ht="12.75">
      <c r="B55" s="1">
        <v>29</v>
      </c>
      <c r="C55" s="7">
        <f t="shared" si="0"/>
        <v>1566.9217855565348</v>
      </c>
      <c r="D55" s="7">
        <f t="shared" si="1"/>
        <v>1828.0754164826242</v>
      </c>
      <c r="E55" s="7">
        <v>1500</v>
      </c>
      <c r="F55" s="7">
        <f t="shared" si="2"/>
        <v>2114.0655470372026</v>
      </c>
      <c r="G55" s="7">
        <v>1700</v>
      </c>
      <c r="H55" s="7">
        <v>1800</v>
      </c>
      <c r="I55" s="7">
        <v>1500</v>
      </c>
      <c r="J55" s="7">
        <v>1600</v>
      </c>
      <c r="K55" s="35">
        <f t="shared" si="3"/>
        <v>1.02</v>
      </c>
      <c r="L55">
        <f t="shared" si="4"/>
        <v>1.02</v>
      </c>
      <c r="M55" s="35">
        <f t="shared" si="5"/>
        <v>1.01</v>
      </c>
      <c r="N55" s="35"/>
      <c r="P55" s="25">
        <v>1500</v>
      </c>
      <c r="Q55" s="24">
        <v>0.278974</v>
      </c>
      <c r="R55" s="2"/>
    </row>
    <row r="56" spans="2:18" ht="12.75">
      <c r="B56" s="1">
        <v>30</v>
      </c>
      <c r="C56" s="7">
        <f t="shared" si="0"/>
        <v>1598.2602212676654</v>
      </c>
      <c r="D56" s="7">
        <f t="shared" si="1"/>
        <v>1864.6369248122767</v>
      </c>
      <c r="E56" s="7">
        <v>1500</v>
      </c>
      <c r="F56" s="7">
        <f t="shared" si="2"/>
        <v>2135.2062025075747</v>
      </c>
      <c r="G56" s="7">
        <v>1700</v>
      </c>
      <c r="H56" s="7">
        <v>1800</v>
      </c>
      <c r="I56" s="7">
        <v>1500</v>
      </c>
      <c r="J56" s="7">
        <v>1600</v>
      </c>
      <c r="K56" s="35">
        <f t="shared" si="3"/>
        <v>1.02</v>
      </c>
      <c r="L56">
        <f t="shared" si="4"/>
        <v>1.02</v>
      </c>
      <c r="M56" s="35">
        <f t="shared" si="5"/>
        <v>1.01</v>
      </c>
      <c r="N56" s="35"/>
      <c r="P56" s="25">
        <v>2000</v>
      </c>
      <c r="Q56" s="24">
        <v>0.233354</v>
      </c>
      <c r="R56" s="2"/>
    </row>
    <row r="57" spans="2:18" ht="12.75">
      <c r="B57" s="1">
        <v>31</v>
      </c>
      <c r="C57" s="7">
        <f t="shared" si="0"/>
        <v>1630.2254256930187</v>
      </c>
      <c r="D57" s="7">
        <f t="shared" si="1"/>
        <v>1901.9296633085223</v>
      </c>
      <c r="E57" s="7">
        <v>1500</v>
      </c>
      <c r="F57" s="7">
        <f t="shared" si="2"/>
        <v>2156.5582645326504</v>
      </c>
      <c r="G57" s="7">
        <v>1700</v>
      </c>
      <c r="H57" s="7">
        <v>1800</v>
      </c>
      <c r="I57" s="7">
        <v>1500</v>
      </c>
      <c r="J57" s="7">
        <v>1600</v>
      </c>
      <c r="K57" s="35">
        <f t="shared" si="3"/>
        <v>1.02</v>
      </c>
      <c r="L57">
        <f t="shared" si="4"/>
        <v>1.02</v>
      </c>
      <c r="M57" s="35">
        <f t="shared" si="5"/>
        <v>1.01</v>
      </c>
      <c r="N57" s="35"/>
      <c r="P57" s="25">
        <v>2400</v>
      </c>
      <c r="Q57" s="24">
        <v>0.208972</v>
      </c>
      <c r="R57" s="2"/>
    </row>
    <row r="58" spans="2:18" ht="12.75">
      <c r="B58" s="1">
        <v>32</v>
      </c>
      <c r="C58" s="7">
        <f t="shared" si="0"/>
        <v>1662.829934206879</v>
      </c>
      <c r="D58" s="7">
        <f t="shared" si="1"/>
        <v>1939.9682565746928</v>
      </c>
      <c r="E58" s="7">
        <v>1500</v>
      </c>
      <c r="F58" s="7">
        <f t="shared" si="2"/>
        <v>2178.123847177977</v>
      </c>
      <c r="G58" s="7">
        <v>1700</v>
      </c>
      <c r="H58" s="7">
        <v>1800</v>
      </c>
      <c r="I58" s="7">
        <v>1500</v>
      </c>
      <c r="J58" s="7">
        <v>1600</v>
      </c>
      <c r="K58" s="35">
        <f t="shared" si="3"/>
        <v>1.02</v>
      </c>
      <c r="L58">
        <f t="shared" si="4"/>
        <v>1.02</v>
      </c>
      <c r="M58" s="35">
        <f t="shared" si="5"/>
        <v>1.01</v>
      </c>
      <c r="N58" s="35"/>
      <c r="P58" s="25">
        <v>3000</v>
      </c>
      <c r="Q58" s="24">
        <v>0.183253</v>
      </c>
      <c r="R58" s="2"/>
    </row>
    <row r="59" spans="2:18" ht="12.75">
      <c r="B59" s="1">
        <v>33</v>
      </c>
      <c r="C59" s="7">
        <f t="shared" si="0"/>
        <v>1696.0865328910165</v>
      </c>
      <c r="D59" s="7">
        <f t="shared" si="1"/>
        <v>1978.7676217061867</v>
      </c>
      <c r="E59" s="7">
        <v>1500</v>
      </c>
      <c r="F59" s="7">
        <f t="shared" si="2"/>
        <v>2199.905085649757</v>
      </c>
      <c r="G59" s="7">
        <v>1700</v>
      </c>
      <c r="H59" s="7">
        <v>1800</v>
      </c>
      <c r="I59" s="7">
        <v>1500</v>
      </c>
      <c r="J59" s="7">
        <v>1600</v>
      </c>
      <c r="K59" s="35">
        <f t="shared" si="3"/>
        <v>1.02</v>
      </c>
      <c r="L59">
        <f t="shared" si="4"/>
        <v>1.02</v>
      </c>
      <c r="M59" s="35">
        <f t="shared" si="5"/>
        <v>1.01</v>
      </c>
      <c r="N59" s="35"/>
      <c r="P59" s="25">
        <v>3200</v>
      </c>
      <c r="Q59" s="24">
        <v>0.176569</v>
      </c>
      <c r="R59" s="2"/>
    </row>
    <row r="60" spans="2:18" ht="12.75">
      <c r="B60" s="1">
        <v>34</v>
      </c>
      <c r="C60" s="7">
        <f t="shared" si="0"/>
        <v>1730.0082635488368</v>
      </c>
      <c r="D60" s="7">
        <f t="shared" si="1"/>
        <v>2018.3429741403104</v>
      </c>
      <c r="E60" s="7">
        <v>1500</v>
      </c>
      <c r="F60" s="7">
        <f t="shared" si="2"/>
        <v>2221.9041365062544</v>
      </c>
      <c r="G60" s="7">
        <v>1700</v>
      </c>
      <c r="H60" s="7">
        <v>1800</v>
      </c>
      <c r="I60" s="7">
        <v>1500</v>
      </c>
      <c r="J60" s="7">
        <v>1600</v>
      </c>
      <c r="K60" s="35">
        <f t="shared" si="3"/>
        <v>1.02</v>
      </c>
      <c r="L60">
        <f t="shared" si="4"/>
        <v>1.02</v>
      </c>
      <c r="M60" s="35">
        <f t="shared" si="5"/>
        <v>1.01</v>
      </c>
      <c r="N60" s="35"/>
      <c r="P60" s="25">
        <v>3800</v>
      </c>
      <c r="Q60" s="24">
        <v>0.160234</v>
      </c>
      <c r="R60" s="2"/>
    </row>
    <row r="61" spans="2:18" ht="12.75">
      <c r="B61" s="1">
        <v>35</v>
      </c>
      <c r="C61" s="7">
        <f t="shared" si="0"/>
        <v>1764.6084288198135</v>
      </c>
      <c r="D61" s="7">
        <f t="shared" si="1"/>
        <v>2058.7098336231165</v>
      </c>
      <c r="E61" s="7">
        <v>1500</v>
      </c>
      <c r="F61" s="7">
        <f t="shared" si="2"/>
        <v>2244.123177871317</v>
      </c>
      <c r="G61" s="7">
        <v>1700</v>
      </c>
      <c r="H61" s="7">
        <v>1800</v>
      </c>
      <c r="I61" s="7">
        <v>1500</v>
      </c>
      <c r="J61" s="7">
        <v>1600</v>
      </c>
      <c r="K61" s="35">
        <f t="shared" si="3"/>
        <v>1.02</v>
      </c>
      <c r="L61">
        <f aca="true" t="shared" si="6" ref="L61:L86">D61/D60</f>
        <v>1.02</v>
      </c>
      <c r="M61" s="35">
        <f t="shared" si="5"/>
        <v>1.01</v>
      </c>
      <c r="N61" s="35"/>
      <c r="P61" s="25">
        <v>4000</v>
      </c>
      <c r="Q61" s="24">
        <v>0.155738</v>
      </c>
      <c r="R61" s="2"/>
    </row>
    <row r="62" spans="2:18" ht="12.75">
      <c r="B62" s="1">
        <v>36</v>
      </c>
      <c r="C62" s="7">
        <f t="shared" si="0"/>
        <v>1799.9005973962098</v>
      </c>
      <c r="D62" s="7">
        <f t="shared" si="1"/>
        <v>2099.884030295579</v>
      </c>
      <c r="E62" s="7">
        <v>1500</v>
      </c>
      <c r="F62" s="7">
        <f t="shared" si="2"/>
        <v>2266.56440965003</v>
      </c>
      <c r="G62" s="7">
        <v>1700</v>
      </c>
      <c r="H62" s="7">
        <v>1800</v>
      </c>
      <c r="I62" s="7">
        <v>1500</v>
      </c>
      <c r="J62" s="7">
        <v>1600</v>
      </c>
      <c r="K62" s="35">
        <f t="shared" si="3"/>
        <v>1.02</v>
      </c>
      <c r="L62">
        <f t="shared" si="6"/>
        <v>1.02</v>
      </c>
      <c r="M62" s="35">
        <f t="shared" si="5"/>
        <v>1.01</v>
      </c>
      <c r="N62" s="35"/>
      <c r="P62" s="25">
        <v>4100</v>
      </c>
      <c r="Q62" s="24">
        <v>0.153631</v>
      </c>
      <c r="R62" s="2"/>
    </row>
    <row r="63" spans="2:18" ht="12.75">
      <c r="B63" s="1">
        <v>37</v>
      </c>
      <c r="C63" s="7">
        <f t="shared" si="0"/>
        <v>1835.898609344134</v>
      </c>
      <c r="D63" s="7">
        <f t="shared" si="1"/>
        <v>2141.881710901491</v>
      </c>
      <c r="E63" s="7">
        <v>1500</v>
      </c>
      <c r="F63" s="7">
        <f t="shared" si="2"/>
        <v>2289.2300537465303</v>
      </c>
      <c r="G63" s="7">
        <v>1700</v>
      </c>
      <c r="H63" s="7">
        <v>1800</v>
      </c>
      <c r="I63" s="7">
        <v>1500</v>
      </c>
      <c r="J63" s="7">
        <v>1600</v>
      </c>
      <c r="K63" s="35">
        <f t="shared" si="3"/>
        <v>1.02</v>
      </c>
      <c r="L63">
        <f t="shared" si="6"/>
        <v>1.02</v>
      </c>
      <c r="M63" s="35">
        <f t="shared" si="5"/>
        <v>1.01</v>
      </c>
      <c r="N63" s="35"/>
      <c r="P63" s="25">
        <v>4400</v>
      </c>
      <c r="Q63" s="24">
        <v>0.147806</v>
      </c>
      <c r="R63" s="2"/>
    </row>
    <row r="64" spans="2:18" ht="12.75">
      <c r="B64" s="1">
        <v>38</v>
      </c>
      <c r="C64" s="7">
        <f t="shared" si="0"/>
        <v>1872.6165815310167</v>
      </c>
      <c r="D64" s="7">
        <f t="shared" si="1"/>
        <v>2184.7193451195208</v>
      </c>
      <c r="E64" s="7">
        <v>1500</v>
      </c>
      <c r="F64" s="7">
        <f t="shared" si="2"/>
        <v>2312.1223542839957</v>
      </c>
      <c r="G64" s="7">
        <v>1700</v>
      </c>
      <c r="H64" s="7">
        <v>1800</v>
      </c>
      <c r="I64" s="7">
        <v>1500</v>
      </c>
      <c r="J64" s="7">
        <v>1600</v>
      </c>
      <c r="K64" s="35">
        <f t="shared" si="3"/>
        <v>1.02</v>
      </c>
      <c r="L64">
        <f t="shared" si="6"/>
        <v>1.02</v>
      </c>
      <c r="M64" s="35">
        <f t="shared" si="5"/>
        <v>1.01</v>
      </c>
      <c r="N64" s="35"/>
      <c r="P64" s="25">
        <v>4800</v>
      </c>
      <c r="Q64" s="24">
        <v>0.14101</v>
      </c>
      <c r="R64" s="2"/>
    </row>
    <row r="65" spans="2:18" ht="12.75">
      <c r="B65" s="1">
        <v>39</v>
      </c>
      <c r="C65" s="7">
        <f t="shared" si="0"/>
        <v>1910.068913161637</v>
      </c>
      <c r="D65" s="7">
        <f t="shared" si="1"/>
        <v>2228.413732021911</v>
      </c>
      <c r="E65" s="7">
        <v>1500</v>
      </c>
      <c r="F65" s="7">
        <f t="shared" si="2"/>
        <v>2335.243577826836</v>
      </c>
      <c r="G65" s="7">
        <v>1700</v>
      </c>
      <c r="H65" s="7">
        <v>1800</v>
      </c>
      <c r="I65" s="7">
        <v>1500</v>
      </c>
      <c r="J65" s="7">
        <v>1600</v>
      </c>
      <c r="K65" s="35">
        <f t="shared" si="3"/>
        <v>1.02</v>
      </c>
      <c r="L65">
        <f t="shared" si="6"/>
        <v>1.02</v>
      </c>
      <c r="M65" s="35">
        <f t="shared" si="5"/>
        <v>1.01</v>
      </c>
      <c r="N65" s="35"/>
      <c r="P65" s="25">
        <v>5000</v>
      </c>
      <c r="Q65" s="24">
        <v>0.137958</v>
      </c>
      <c r="R65" s="2"/>
    </row>
    <row r="66" spans="2:18" ht="12.75">
      <c r="B66" s="1">
        <v>40</v>
      </c>
      <c r="C66" s="7">
        <f t="shared" si="0"/>
        <v>1948.2702914248698</v>
      </c>
      <c r="D66" s="7">
        <f t="shared" si="1"/>
        <v>2272.9820066623492</v>
      </c>
      <c r="E66" s="7">
        <v>1500</v>
      </c>
      <c r="F66" s="7">
        <f t="shared" si="2"/>
        <v>2358.5960136051044</v>
      </c>
      <c r="G66" s="7">
        <v>1700</v>
      </c>
      <c r="H66" s="7">
        <v>1800</v>
      </c>
      <c r="I66" s="7">
        <v>1500</v>
      </c>
      <c r="J66" s="7">
        <v>1600</v>
      </c>
      <c r="K66" s="35">
        <f t="shared" si="3"/>
        <v>1.02</v>
      </c>
      <c r="L66">
        <f t="shared" si="6"/>
        <v>1.02</v>
      </c>
      <c r="M66" s="35">
        <f t="shared" si="5"/>
        <v>1.01</v>
      </c>
      <c r="N66" s="35"/>
      <c r="P66" s="25">
        <v>5200</v>
      </c>
      <c r="Q66" s="24">
        <v>0.135104</v>
      </c>
      <c r="R66" s="2"/>
    </row>
    <row r="67" spans="2:18" ht="12.75">
      <c r="B67" s="1">
        <v>41</v>
      </c>
      <c r="C67" s="7">
        <f t="shared" si="0"/>
        <v>1987.2356972533673</v>
      </c>
      <c r="D67" s="7">
        <f t="shared" si="1"/>
        <v>2318.441646795596</v>
      </c>
      <c r="E67" s="7">
        <v>1500</v>
      </c>
      <c r="F67" s="7">
        <f t="shared" si="2"/>
        <v>2382.1819737411556</v>
      </c>
      <c r="G67" s="7">
        <v>1700</v>
      </c>
      <c r="H67" s="7">
        <v>1800</v>
      </c>
      <c r="I67" s="7">
        <v>1500</v>
      </c>
      <c r="J67" s="7">
        <v>1600</v>
      </c>
      <c r="K67" s="35">
        <f t="shared" si="3"/>
        <v>1.02</v>
      </c>
      <c r="L67">
        <f t="shared" si="6"/>
        <v>1.02</v>
      </c>
      <c r="M67" s="35">
        <f t="shared" si="5"/>
        <v>1.01</v>
      </c>
      <c r="N67" s="35"/>
      <c r="P67" s="25">
        <v>5800</v>
      </c>
      <c r="Q67" s="24">
        <v>0.127535</v>
      </c>
      <c r="R67" s="2"/>
    </row>
    <row r="68" spans="2:18" ht="12.75">
      <c r="B68" s="1">
        <v>42</v>
      </c>
      <c r="C68" s="7">
        <f t="shared" si="0"/>
        <v>2026.9804111984347</v>
      </c>
      <c r="D68" s="7">
        <f t="shared" si="1"/>
        <v>2364.810479731508</v>
      </c>
      <c r="E68" s="7">
        <v>1500</v>
      </c>
      <c r="F68" s="7">
        <f t="shared" si="2"/>
        <v>2406.0037934785673</v>
      </c>
      <c r="G68" s="7">
        <v>1700</v>
      </c>
      <c r="H68" s="7">
        <v>1800</v>
      </c>
      <c r="I68" s="7">
        <v>1500</v>
      </c>
      <c r="J68" s="7">
        <v>1600</v>
      </c>
      <c r="K68" s="35">
        <f t="shared" si="3"/>
        <v>1.02</v>
      </c>
      <c r="L68">
        <f t="shared" si="6"/>
        <v>1.02</v>
      </c>
      <c r="M68" s="35">
        <f t="shared" si="5"/>
        <v>1.01</v>
      </c>
      <c r="N68" s="35"/>
      <c r="P68" s="26">
        <v>6000</v>
      </c>
      <c r="Q68" s="24">
        <v>0.125292</v>
      </c>
      <c r="R68" s="2"/>
    </row>
    <row r="69" spans="2:18" ht="12.75">
      <c r="B69" s="1">
        <v>43</v>
      </c>
      <c r="C69" s="7">
        <f t="shared" si="0"/>
        <v>2067.5200194224035</v>
      </c>
      <c r="D69" s="7">
        <f t="shared" si="1"/>
        <v>2412.106689326138</v>
      </c>
      <c r="E69" s="7">
        <v>1500</v>
      </c>
      <c r="F69" s="7">
        <f t="shared" si="2"/>
        <v>2430.063831413353</v>
      </c>
      <c r="G69" s="7">
        <v>1700</v>
      </c>
      <c r="H69" s="7">
        <v>1800</v>
      </c>
      <c r="I69" s="7">
        <v>1500</v>
      </c>
      <c r="J69" s="7">
        <v>1600</v>
      </c>
      <c r="K69" s="35">
        <f t="shared" si="3"/>
        <v>1.02</v>
      </c>
      <c r="L69">
        <f t="shared" si="6"/>
        <v>1.02</v>
      </c>
      <c r="M69" s="35">
        <f t="shared" si="5"/>
        <v>1.01</v>
      </c>
      <c r="N69" s="35"/>
      <c r="P69" s="2"/>
      <c r="Q69" s="2"/>
      <c r="R69" s="2"/>
    </row>
    <row r="70" spans="2:14" ht="12.75">
      <c r="B70" s="1">
        <v>44</v>
      </c>
      <c r="C70" s="7">
        <f t="shared" si="0"/>
        <v>2108.8704198108517</v>
      </c>
      <c r="D70" s="7">
        <f t="shared" si="1"/>
        <v>2460.348823112661</v>
      </c>
      <c r="E70" s="7">
        <v>1500</v>
      </c>
      <c r="F70" s="7">
        <f t="shared" si="2"/>
        <v>2454.3644697274867</v>
      </c>
      <c r="G70" s="7">
        <v>1700</v>
      </c>
      <c r="H70" s="7">
        <v>1800</v>
      </c>
      <c r="I70" s="7">
        <v>1500</v>
      </c>
      <c r="J70" s="7">
        <v>1600</v>
      </c>
      <c r="K70" s="35">
        <f t="shared" si="3"/>
        <v>1.02</v>
      </c>
      <c r="L70">
        <f t="shared" si="6"/>
        <v>1.02</v>
      </c>
      <c r="M70" s="35">
        <f t="shared" si="5"/>
        <v>1.01</v>
      </c>
      <c r="N70" s="35"/>
    </row>
    <row r="71" spans="2:14" ht="12.75">
      <c r="B71" s="1">
        <v>45</v>
      </c>
      <c r="C71" s="7">
        <f t="shared" si="0"/>
        <v>2151.047828207069</v>
      </c>
      <c r="D71" s="7">
        <f t="shared" si="1"/>
        <v>2509.5557995749145</v>
      </c>
      <c r="E71" s="7">
        <v>1500</v>
      </c>
      <c r="F71" s="7">
        <f t="shared" si="2"/>
        <v>2478.9081144247616</v>
      </c>
      <c r="G71" s="7">
        <v>1700</v>
      </c>
      <c r="H71" s="7">
        <v>1800</v>
      </c>
      <c r="I71" s="7">
        <v>1500</v>
      </c>
      <c r="J71" s="7">
        <v>1600</v>
      </c>
      <c r="K71" s="35">
        <f t="shared" si="3"/>
        <v>1.02</v>
      </c>
      <c r="L71">
        <f t="shared" si="6"/>
        <v>1.02</v>
      </c>
      <c r="M71" s="35">
        <f t="shared" si="5"/>
        <v>1.01</v>
      </c>
      <c r="N71" s="35"/>
    </row>
    <row r="72" spans="2:14" ht="12.75">
      <c r="B72" s="1">
        <v>46</v>
      </c>
      <c r="C72" s="7">
        <f t="shared" si="0"/>
        <v>2194.06878477121</v>
      </c>
      <c r="D72" s="7">
        <f t="shared" si="1"/>
        <v>2559.746915566413</v>
      </c>
      <c r="E72" s="7">
        <v>1500</v>
      </c>
      <c r="F72" s="7">
        <f t="shared" si="2"/>
        <v>2503.697195569009</v>
      </c>
      <c r="G72" s="7">
        <v>1700</v>
      </c>
      <c r="H72" s="7">
        <v>1800</v>
      </c>
      <c r="I72" s="7">
        <v>1500</v>
      </c>
      <c r="J72" s="7">
        <v>1600</v>
      </c>
      <c r="K72" s="35">
        <f t="shared" si="3"/>
        <v>1.02</v>
      </c>
      <c r="L72">
        <f t="shared" si="6"/>
        <v>1.02</v>
      </c>
      <c r="M72" s="35">
        <f t="shared" si="5"/>
        <v>1.01</v>
      </c>
      <c r="N72" s="35"/>
    </row>
    <row r="73" spans="2:14" ht="12.75">
      <c r="B73" s="1">
        <v>47</v>
      </c>
      <c r="C73" s="7">
        <f t="shared" si="0"/>
        <v>2237.9501604666343</v>
      </c>
      <c r="D73" s="7">
        <f t="shared" si="1"/>
        <v>2610.9418538777413</v>
      </c>
      <c r="E73" s="7">
        <v>1500</v>
      </c>
      <c r="F73" s="7">
        <f t="shared" si="2"/>
        <v>2528.7341675246994</v>
      </c>
      <c r="G73" s="7">
        <v>1700</v>
      </c>
      <c r="H73" s="7">
        <v>1800</v>
      </c>
      <c r="I73" s="7">
        <v>1500</v>
      </c>
      <c r="J73" s="7">
        <v>1600</v>
      </c>
      <c r="K73" s="35">
        <f t="shared" si="3"/>
        <v>1.02</v>
      </c>
      <c r="L73">
        <f t="shared" si="6"/>
        <v>1.02</v>
      </c>
      <c r="M73" s="35">
        <f t="shared" si="5"/>
        <v>1.01</v>
      </c>
      <c r="N73" s="35"/>
    </row>
    <row r="74" spans="2:14" ht="12.75">
      <c r="B74" s="1">
        <v>48</v>
      </c>
      <c r="C74" s="7">
        <f t="shared" si="0"/>
        <v>2282.709163675967</v>
      </c>
      <c r="D74" s="7">
        <f t="shared" si="1"/>
        <v>2663.160690955296</v>
      </c>
      <c r="E74" s="7">
        <v>1500</v>
      </c>
      <c r="F74" s="7">
        <f t="shared" si="2"/>
        <v>2554.021509199946</v>
      </c>
      <c r="G74" s="7">
        <v>1700</v>
      </c>
      <c r="H74" s="7">
        <v>1800</v>
      </c>
      <c r="I74" s="7">
        <v>1500</v>
      </c>
      <c r="J74" s="7">
        <v>1600</v>
      </c>
      <c r="K74" s="35">
        <f t="shared" si="3"/>
        <v>1.02</v>
      </c>
      <c r="L74">
        <f t="shared" si="6"/>
        <v>1.02</v>
      </c>
      <c r="M74" s="35">
        <f t="shared" si="5"/>
        <v>1.01</v>
      </c>
      <c r="N74" s="35"/>
    </row>
    <row r="75" spans="2:14" ht="12.75">
      <c r="B75" s="1">
        <v>49</v>
      </c>
      <c r="C75" s="7">
        <f t="shared" si="0"/>
        <v>2328.363346949486</v>
      </c>
      <c r="D75" s="7">
        <f t="shared" si="1"/>
        <v>2716.423904774402</v>
      </c>
      <c r="E75" s="7">
        <v>1500</v>
      </c>
      <c r="F75" s="7">
        <f t="shared" si="2"/>
        <v>2579.5617242919457</v>
      </c>
      <c r="G75" s="7">
        <v>1700</v>
      </c>
      <c r="H75" s="7">
        <v>1800</v>
      </c>
      <c r="I75" s="7">
        <v>1500</v>
      </c>
      <c r="J75" s="7">
        <v>1600</v>
      </c>
      <c r="K75" s="35">
        <f t="shared" si="3"/>
        <v>1.02</v>
      </c>
      <c r="L75">
        <f t="shared" si="6"/>
        <v>1.02</v>
      </c>
      <c r="M75" s="35">
        <f t="shared" si="5"/>
        <v>1.01</v>
      </c>
      <c r="N75" s="35"/>
    </row>
    <row r="76" spans="2:14" ht="12.75">
      <c r="B76" s="1">
        <v>50</v>
      </c>
      <c r="C76" s="7">
        <f t="shared" si="0"/>
        <v>2374.930613888476</v>
      </c>
      <c r="D76" s="7">
        <f t="shared" si="1"/>
        <v>2770.7523828698904</v>
      </c>
      <c r="E76" s="7">
        <v>1500</v>
      </c>
      <c r="F76" s="7">
        <f t="shared" si="2"/>
        <v>2605.357341534865</v>
      </c>
      <c r="G76" s="7">
        <v>1700</v>
      </c>
      <c r="H76" s="7">
        <v>1800</v>
      </c>
      <c r="I76" s="7">
        <v>1500</v>
      </c>
      <c r="J76" s="7">
        <v>1600</v>
      </c>
      <c r="K76" s="35">
        <f t="shared" si="3"/>
        <v>1.02</v>
      </c>
      <c r="L76">
        <f t="shared" si="6"/>
        <v>1.02</v>
      </c>
      <c r="M76" s="35">
        <f t="shared" si="5"/>
        <v>1.01</v>
      </c>
      <c r="N76" s="35"/>
    </row>
    <row r="77" spans="2:14" ht="12.75">
      <c r="B77" s="1">
        <v>51</v>
      </c>
      <c r="C77" s="7">
        <f t="shared" si="0"/>
        <v>2422.4292261662454</v>
      </c>
      <c r="D77" s="7">
        <f t="shared" si="1"/>
        <v>2826.167430527288</v>
      </c>
      <c r="E77" s="7">
        <v>1500</v>
      </c>
      <c r="F77" s="7">
        <f t="shared" si="2"/>
        <v>2631.4109149502137</v>
      </c>
      <c r="G77" s="7">
        <v>1700</v>
      </c>
      <c r="H77" s="7">
        <v>1800</v>
      </c>
      <c r="I77" s="7">
        <v>1500</v>
      </c>
      <c r="J77" s="7">
        <v>1600</v>
      </c>
      <c r="K77" s="35">
        <f t="shared" si="3"/>
        <v>1.02</v>
      </c>
      <c r="L77">
        <f t="shared" si="6"/>
        <v>1.02</v>
      </c>
      <c r="M77" s="35">
        <f t="shared" si="5"/>
        <v>1.01</v>
      </c>
      <c r="N77" s="35"/>
    </row>
    <row r="78" spans="2:14" ht="12.75">
      <c r="B78" s="1">
        <v>52</v>
      </c>
      <c r="C78" s="7">
        <f t="shared" si="0"/>
        <v>2470.87781068957</v>
      </c>
      <c r="D78" s="7">
        <f t="shared" si="1"/>
        <v>2882.690779137834</v>
      </c>
      <c r="E78" s="7">
        <v>1500</v>
      </c>
      <c r="F78" s="7">
        <f t="shared" si="2"/>
        <v>2657.725024099716</v>
      </c>
      <c r="G78" s="7">
        <v>1700</v>
      </c>
      <c r="H78" s="7">
        <v>1800</v>
      </c>
      <c r="I78" s="7">
        <v>1500</v>
      </c>
      <c r="J78" s="7">
        <v>1600</v>
      </c>
      <c r="K78" s="35">
        <f t="shared" si="3"/>
        <v>1.02</v>
      </c>
      <c r="L78">
        <f t="shared" si="6"/>
        <v>1.02</v>
      </c>
      <c r="M78" s="35">
        <f t="shared" si="5"/>
        <v>1.01</v>
      </c>
      <c r="N78" s="35"/>
    </row>
    <row r="79" spans="2:14" ht="12.75">
      <c r="B79" s="1">
        <v>53</v>
      </c>
      <c r="C79" s="7">
        <f t="shared" si="0"/>
        <v>2520.295366903362</v>
      </c>
      <c r="D79" s="7">
        <f t="shared" si="1"/>
        <v>2940.3445947205905</v>
      </c>
      <c r="E79" s="7">
        <v>1500</v>
      </c>
      <c r="F79" s="7">
        <f t="shared" si="2"/>
        <v>2684.302274340713</v>
      </c>
      <c r="G79" s="7">
        <v>1700</v>
      </c>
      <c r="H79" s="7">
        <v>1800</v>
      </c>
      <c r="I79" s="7">
        <v>1500</v>
      </c>
      <c r="J79" s="7">
        <v>1600</v>
      </c>
      <c r="K79" s="35">
        <f t="shared" si="3"/>
        <v>1.02</v>
      </c>
      <c r="L79">
        <f t="shared" si="6"/>
        <v>1.02</v>
      </c>
      <c r="M79" s="35">
        <f t="shared" si="5"/>
        <v>1.01</v>
      </c>
      <c r="N79" s="35"/>
    </row>
    <row r="80" spans="2:14" ht="12.75">
      <c r="B80" s="1">
        <v>54</v>
      </c>
      <c r="C80" s="7">
        <f t="shared" si="0"/>
        <v>2570.701274241429</v>
      </c>
      <c r="D80" s="7">
        <f t="shared" si="1"/>
        <v>2999.1514866150023</v>
      </c>
      <c r="E80" s="7">
        <v>1500</v>
      </c>
      <c r="F80" s="7">
        <f t="shared" si="2"/>
        <v>2711.1452970841206</v>
      </c>
      <c r="G80" s="7">
        <v>1700</v>
      </c>
      <c r="H80" s="7">
        <v>1800</v>
      </c>
      <c r="I80" s="7">
        <v>1500</v>
      </c>
      <c r="J80" s="7">
        <v>1600</v>
      </c>
      <c r="K80" s="35">
        <f t="shared" si="3"/>
        <v>1.02</v>
      </c>
      <c r="L80">
        <f t="shared" si="6"/>
        <v>1.02</v>
      </c>
      <c r="M80" s="35">
        <f t="shared" si="5"/>
        <v>1.01</v>
      </c>
      <c r="N80" s="35"/>
    </row>
    <row r="81" spans="2:14" ht="12.75">
      <c r="B81" s="1">
        <v>55</v>
      </c>
      <c r="C81" s="7">
        <f t="shared" si="0"/>
        <v>2622.1152997262575</v>
      </c>
      <c r="D81" s="7">
        <f t="shared" si="1"/>
        <v>3059.1345163473025</v>
      </c>
      <c r="E81" s="7">
        <v>1500</v>
      </c>
      <c r="F81" s="7">
        <f t="shared" si="2"/>
        <v>2738.2567500549617</v>
      </c>
      <c r="G81" s="7">
        <v>1700</v>
      </c>
      <c r="H81" s="7">
        <v>1800</v>
      </c>
      <c r="I81" s="7">
        <v>1500</v>
      </c>
      <c r="J81" s="7">
        <v>1600</v>
      </c>
      <c r="K81" s="35">
        <f t="shared" si="3"/>
        <v>1.02</v>
      </c>
      <c r="L81">
        <f t="shared" si="6"/>
        <v>1.02</v>
      </c>
      <c r="M81" s="35">
        <f t="shared" si="5"/>
        <v>1.01</v>
      </c>
      <c r="N81" s="35"/>
    </row>
    <row r="82" spans="2:14" ht="12.75">
      <c r="B82" s="1">
        <v>56</v>
      </c>
      <c r="C82" s="7">
        <f t="shared" si="0"/>
        <v>2674.5576057207827</v>
      </c>
      <c r="D82" s="7">
        <f t="shared" si="1"/>
        <v>3120.3172066742486</v>
      </c>
      <c r="E82" s="7">
        <v>1500</v>
      </c>
      <c r="F82" s="7">
        <f t="shared" si="2"/>
        <v>2765.6393175555113</v>
      </c>
      <c r="G82" s="7">
        <v>1700</v>
      </c>
      <c r="H82" s="7">
        <v>1800</v>
      </c>
      <c r="I82" s="7">
        <v>1500</v>
      </c>
      <c r="J82" s="7">
        <v>1600</v>
      </c>
      <c r="K82" s="35">
        <f t="shared" si="3"/>
        <v>1.02</v>
      </c>
      <c r="L82">
        <f t="shared" si="6"/>
        <v>1.02</v>
      </c>
      <c r="M82" s="35">
        <f t="shared" si="5"/>
        <v>1.01</v>
      </c>
      <c r="N82" s="35"/>
    </row>
    <row r="83" spans="2:14" ht="12.75">
      <c r="B83" s="1">
        <v>57</v>
      </c>
      <c r="C83" s="7">
        <f t="shared" si="0"/>
        <v>2728.0487578351986</v>
      </c>
      <c r="D83" s="7">
        <f t="shared" si="1"/>
        <v>3182.723550807734</v>
      </c>
      <c r="E83" s="7">
        <v>1500</v>
      </c>
      <c r="F83" s="7">
        <f t="shared" si="2"/>
        <v>2793.2957107310663</v>
      </c>
      <c r="G83" s="7">
        <v>1700</v>
      </c>
      <c r="H83" s="7">
        <v>1800</v>
      </c>
      <c r="I83" s="7">
        <v>1500</v>
      </c>
      <c r="J83" s="7">
        <v>1600</v>
      </c>
      <c r="K83" s="35">
        <f t="shared" si="3"/>
        <v>1.02</v>
      </c>
      <c r="L83">
        <f t="shared" si="6"/>
        <v>1.02</v>
      </c>
      <c r="M83" s="35">
        <f t="shared" si="5"/>
        <v>1.01</v>
      </c>
      <c r="N83" s="35"/>
    </row>
    <row r="84" spans="2:14" ht="12.75">
      <c r="B84" s="1">
        <v>58</v>
      </c>
      <c r="C84" s="7">
        <f t="shared" si="0"/>
        <v>2782.6097329919025</v>
      </c>
      <c r="D84" s="7">
        <f t="shared" si="1"/>
        <v>3246.3780218238885</v>
      </c>
      <c r="E84" s="7">
        <v>1500</v>
      </c>
      <c r="F84" s="7">
        <f t="shared" si="2"/>
        <v>2821.228667838377</v>
      </c>
      <c r="G84" s="7">
        <v>1700</v>
      </c>
      <c r="H84" s="7">
        <v>1800</v>
      </c>
      <c r="I84" s="7">
        <v>1500</v>
      </c>
      <c r="J84" s="7">
        <v>1600</v>
      </c>
      <c r="K84" s="35">
        <f t="shared" si="3"/>
        <v>1.02</v>
      </c>
      <c r="L84">
        <f t="shared" si="6"/>
        <v>1.02</v>
      </c>
      <c r="M84" s="35">
        <f t="shared" si="5"/>
        <v>1.01</v>
      </c>
      <c r="N84" s="35"/>
    </row>
    <row r="85" spans="2:14" ht="12.75">
      <c r="B85" s="1">
        <v>59</v>
      </c>
      <c r="C85" s="7">
        <f t="shared" si="0"/>
        <v>2838.2619276517407</v>
      </c>
      <c r="D85" s="7">
        <f t="shared" si="1"/>
        <v>3311.3055822603665</v>
      </c>
      <c r="E85" s="7">
        <v>1500</v>
      </c>
      <c r="F85" s="7">
        <f t="shared" si="2"/>
        <v>2849.440954516761</v>
      </c>
      <c r="G85" s="7">
        <v>1700</v>
      </c>
      <c r="H85" s="7">
        <v>1800</v>
      </c>
      <c r="I85" s="7">
        <v>1500</v>
      </c>
      <c r="J85" s="7">
        <v>1600</v>
      </c>
      <c r="K85" s="35">
        <f t="shared" si="3"/>
        <v>1.02</v>
      </c>
      <c r="L85">
        <f t="shared" si="6"/>
        <v>1.02</v>
      </c>
      <c r="M85" s="35">
        <f t="shared" si="5"/>
        <v>1.01</v>
      </c>
      <c r="N85" s="35"/>
    </row>
    <row r="86" spans="2:14" ht="12.75">
      <c r="B86" s="1">
        <v>60</v>
      </c>
      <c r="C86" s="7">
        <f t="shared" si="0"/>
        <v>2895.0271662047758</v>
      </c>
      <c r="D86" s="7">
        <f t="shared" si="1"/>
        <v>3377.531693905574</v>
      </c>
      <c r="E86" s="7">
        <v>1500</v>
      </c>
      <c r="F86" s="7">
        <f t="shared" si="2"/>
        <v>2877.935364061929</v>
      </c>
      <c r="G86" s="7">
        <v>1700</v>
      </c>
      <c r="H86" s="7">
        <v>1800</v>
      </c>
      <c r="I86" s="7">
        <v>1500</v>
      </c>
      <c r="J86" s="7">
        <v>1600</v>
      </c>
      <c r="K86" s="35">
        <f t="shared" si="3"/>
        <v>1.02</v>
      </c>
      <c r="L86">
        <f t="shared" si="6"/>
        <v>1.02</v>
      </c>
      <c r="M86" s="35">
        <f t="shared" si="5"/>
        <v>1.01</v>
      </c>
      <c r="N86" s="35"/>
    </row>
    <row r="87" spans="2:14" ht="12.75">
      <c r="B87" s="1"/>
      <c r="C87" s="35"/>
      <c r="D87" s="7"/>
      <c r="E87" s="7"/>
      <c r="F87" s="7"/>
      <c r="G87" s="7"/>
      <c r="H87" s="7"/>
      <c r="I87" s="7"/>
      <c r="J87" s="7"/>
      <c r="K87" s="35"/>
      <c r="L87" s="2"/>
      <c r="M87" s="2"/>
      <c r="N87" s="2"/>
    </row>
    <row r="88" spans="2:14" ht="12.75">
      <c r="B88" s="1" t="s">
        <v>40</v>
      </c>
      <c r="C88" s="62">
        <f>IRR(C26:C86)</f>
        <v>0.029887015707296086</v>
      </c>
      <c r="D88" s="62">
        <f>IRR(D26:D86)</f>
        <v>0.03125349838921941</v>
      </c>
      <c r="E88" s="62">
        <f>IRR(E26:E86)</f>
        <v>0.021750422873790465</v>
      </c>
      <c r="F88" s="62">
        <f>IRR(F26:F86)</f>
        <v>0.03025061246464098</v>
      </c>
      <c r="G88" s="62">
        <f>IRR(G26:G86)</f>
        <v>0.03795296212035921</v>
      </c>
      <c r="H88" s="62">
        <f>IRR(H26:H86)</f>
        <v>0.029828114458726337</v>
      </c>
      <c r="I88" s="62">
        <f>IRR(I26:I86)</f>
        <v>0.031752092568396645</v>
      </c>
      <c r="J88" s="62">
        <f>IRR(J26:J86)</f>
        <v>0.02451932777562737</v>
      </c>
      <c r="K88" s="35"/>
      <c r="L88" s="2"/>
      <c r="M88" s="2"/>
      <c r="N88" s="2"/>
    </row>
    <row r="89" spans="2:14" ht="12.75">
      <c r="B89" s="1"/>
      <c r="C89" s="35"/>
      <c r="D89" s="7"/>
      <c r="E89" s="7"/>
      <c r="F89" s="7"/>
      <c r="G89" s="7"/>
      <c r="H89" s="7"/>
      <c r="I89" s="7"/>
      <c r="J89" s="7"/>
      <c r="K89" s="35"/>
      <c r="L89" s="2"/>
      <c r="M89" s="2"/>
      <c r="N89" s="2"/>
    </row>
    <row r="90" spans="3:11" ht="12.75">
      <c r="C90" s="35"/>
      <c r="D90" s="34"/>
      <c r="E90" s="34"/>
      <c r="F90" s="34"/>
      <c r="G90" s="34"/>
      <c r="H90" s="34"/>
      <c r="I90" s="34"/>
      <c r="J90" s="34"/>
      <c r="K90" s="35"/>
    </row>
    <row r="91" spans="3:11" ht="12.75">
      <c r="C91" s="35"/>
      <c r="D91" s="34"/>
      <c r="E91" s="34"/>
      <c r="F91" s="34"/>
      <c r="G91" s="34"/>
      <c r="H91" s="34"/>
      <c r="I91" s="34"/>
      <c r="J91" s="34"/>
      <c r="K91" s="35"/>
    </row>
    <row r="92" spans="3:11" ht="12.75">
      <c r="C92" s="35"/>
      <c r="D92" s="34"/>
      <c r="E92" s="34"/>
      <c r="F92" s="34"/>
      <c r="G92" s="34"/>
      <c r="H92" s="34"/>
      <c r="I92" s="34"/>
      <c r="J92" s="34"/>
      <c r="K92" s="35"/>
    </row>
    <row r="93" spans="3:11" ht="12.75">
      <c r="C93" s="35"/>
      <c r="D93" s="34"/>
      <c r="E93" s="34"/>
      <c r="F93" s="34"/>
      <c r="G93" s="34"/>
      <c r="H93" s="34"/>
      <c r="I93" s="34"/>
      <c r="J93" s="34"/>
      <c r="K93" s="35"/>
    </row>
    <row r="94" spans="3:11" ht="12.75">
      <c r="C94" s="35"/>
      <c r="D94" s="34"/>
      <c r="E94" s="34"/>
      <c r="F94" s="34"/>
      <c r="G94" s="34"/>
      <c r="H94" s="34"/>
      <c r="I94" s="34"/>
      <c r="J94" s="34"/>
      <c r="K94" s="35"/>
    </row>
    <row r="95" spans="3:11" ht="12.75">
      <c r="C95" s="35"/>
      <c r="D95" s="34"/>
      <c r="E95" s="34"/>
      <c r="F95" s="34"/>
      <c r="G95" s="34"/>
      <c r="H95" s="34"/>
      <c r="I95" s="34"/>
      <c r="J95" s="34"/>
      <c r="K95" s="35"/>
    </row>
    <row r="96" spans="3:11" ht="12.75">
      <c r="C96" s="35"/>
      <c r="K96" s="35"/>
    </row>
    <row r="97" ht="12.75">
      <c r="K97" s="35"/>
    </row>
  </sheetData>
  <printOptions/>
  <pageMargins left="0.75" right="0.75" top="1" bottom="1" header="0" footer="0"/>
  <pageSetup horizontalDpi="300" verticalDpi="300" orientation="portrait" scale="65" r:id="rId2"/>
  <drawing r:id="rId1"/>
</worksheet>
</file>

<file path=xl/worksheets/sheet4.xml><?xml version="1.0" encoding="utf-8"?>
<worksheet xmlns="http://schemas.openxmlformats.org/spreadsheetml/2006/main" xmlns:r="http://schemas.openxmlformats.org/officeDocument/2006/relationships">
  <dimension ref="A1:J95"/>
  <sheetViews>
    <sheetView workbookViewId="0" topLeftCell="B4">
      <selection activeCell="F12" sqref="F12"/>
    </sheetView>
  </sheetViews>
  <sheetFormatPr defaultColWidth="11.421875" defaultRowHeight="12.75"/>
  <cols>
    <col min="6" max="6" width="13.00390625" style="0" customWidth="1"/>
    <col min="8" max="8" width="13.28125" style="0" customWidth="1"/>
  </cols>
  <sheetData>
    <row r="1" spans="1:10" ht="12.75">
      <c r="A1" t="s">
        <v>0</v>
      </c>
      <c r="B1" s="2"/>
      <c r="C1" s="11" t="s">
        <v>0</v>
      </c>
      <c r="D1" s="29"/>
      <c r="E1" s="29"/>
      <c r="F1" s="29"/>
      <c r="G1" s="2"/>
      <c r="H1" s="2"/>
      <c r="I1" s="2"/>
      <c r="J1" s="2"/>
    </row>
    <row r="2" spans="2:10" ht="12.75">
      <c r="B2" s="2"/>
      <c r="C2" s="29"/>
      <c r="D2" s="29"/>
      <c r="E2" s="29"/>
      <c r="F2" s="29"/>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1"/>
      <c r="C9" s="1"/>
      <c r="D9" s="1"/>
      <c r="E9" s="1"/>
      <c r="F9" s="2"/>
      <c r="G9" s="1"/>
      <c r="H9" s="2"/>
      <c r="I9" s="2"/>
      <c r="J9" s="2"/>
    </row>
    <row r="10" spans="2:10" ht="12.75">
      <c r="B10" s="1"/>
      <c r="C10" s="1"/>
      <c r="D10" s="2"/>
      <c r="E10" s="2"/>
      <c r="F10" s="2"/>
      <c r="G10" s="1"/>
      <c r="H10" s="2"/>
      <c r="I10" s="2"/>
      <c r="J10" s="2"/>
    </row>
    <row r="11" spans="2:10" ht="12.75">
      <c r="B11" s="1"/>
      <c r="C11" s="1"/>
      <c r="D11" s="1"/>
      <c r="E11" s="1"/>
      <c r="F11" s="2"/>
      <c r="G11" s="1"/>
      <c r="H11" s="2"/>
      <c r="I11" s="2"/>
      <c r="J11" s="2"/>
    </row>
    <row r="12" spans="2:10" ht="12.75">
      <c r="B12" s="1"/>
      <c r="C12" s="1"/>
      <c r="D12" s="1"/>
      <c r="E12" s="1"/>
      <c r="F12" s="2"/>
      <c r="G12" s="1"/>
      <c r="H12" s="2"/>
      <c r="I12" s="2"/>
      <c r="J12" s="2"/>
    </row>
    <row r="13" spans="1:10" ht="12.75">
      <c r="A13" s="11" t="s">
        <v>0</v>
      </c>
      <c r="B13" s="5" t="s">
        <v>0</v>
      </c>
      <c r="C13" s="6"/>
      <c r="D13" s="1"/>
      <c r="E13" s="7"/>
      <c r="F13" s="2"/>
      <c r="G13" s="8"/>
      <c r="H13" s="2"/>
      <c r="I13" s="2"/>
      <c r="J13" s="2"/>
    </row>
    <row r="14" spans="1:10" ht="12.75">
      <c r="A14" s="11"/>
      <c r="B14" s="5"/>
      <c r="C14" s="6"/>
      <c r="D14" s="1"/>
      <c r="E14" s="7"/>
      <c r="F14" s="2"/>
      <c r="G14" s="8"/>
      <c r="H14" s="2"/>
      <c r="I14" s="2"/>
      <c r="J14" s="2"/>
    </row>
    <row r="15" spans="1:10" ht="12.75">
      <c r="A15" s="11"/>
      <c r="B15" s="5"/>
      <c r="C15" s="6"/>
      <c r="D15" s="17"/>
      <c r="E15" s="7"/>
      <c r="F15" s="2"/>
      <c r="G15" s="8"/>
      <c r="H15" s="2"/>
      <c r="I15" s="2"/>
      <c r="J15" s="2"/>
    </row>
    <row r="16" spans="1:10" ht="12.75">
      <c r="A16" s="11"/>
      <c r="B16" s="5"/>
      <c r="C16" s="6"/>
      <c r="D16" s="1"/>
      <c r="E16" s="7"/>
      <c r="F16" s="2"/>
      <c r="G16" s="8"/>
      <c r="H16" s="2"/>
      <c r="I16" s="2"/>
      <c r="J16" s="2"/>
    </row>
    <row r="17" spans="1:10" ht="12.75">
      <c r="A17" s="2"/>
      <c r="B17" s="2"/>
      <c r="C17" s="2"/>
      <c r="D17" s="2"/>
      <c r="E17" s="7"/>
      <c r="F17" s="2"/>
      <c r="G17" s="2"/>
      <c r="H17" s="2"/>
      <c r="I17" s="2"/>
      <c r="J17" s="2"/>
    </row>
    <row r="18" spans="2:10" ht="12.75">
      <c r="B18" s="2"/>
      <c r="C18" s="9"/>
      <c r="D18" s="9"/>
      <c r="E18" s="9"/>
      <c r="F18" s="2"/>
      <c r="G18" s="2"/>
      <c r="H18" s="2"/>
      <c r="I18" s="2"/>
      <c r="J18" s="2"/>
    </row>
    <row r="19" spans="2:10" ht="12.75">
      <c r="B19" s="2"/>
      <c r="C19" s="2"/>
      <c r="D19" s="2"/>
      <c r="E19" s="2"/>
      <c r="F19" s="2"/>
      <c r="G19" s="2"/>
      <c r="H19" s="2"/>
      <c r="I19" s="2"/>
      <c r="J19" s="2"/>
    </row>
    <row r="20" spans="2:10" ht="12.75">
      <c r="B20" s="1"/>
      <c r="C20" s="1"/>
      <c r="D20" s="1"/>
      <c r="E20" s="17"/>
      <c r="F20" s="1"/>
      <c r="G20" s="1"/>
      <c r="H20" s="2"/>
      <c r="I20" s="2"/>
      <c r="J20" s="2"/>
    </row>
    <row r="21" spans="2:10" ht="12.75">
      <c r="B21" s="1"/>
      <c r="C21" s="1"/>
      <c r="D21" s="1"/>
      <c r="E21" s="1"/>
      <c r="F21" s="1"/>
      <c r="G21" s="1"/>
      <c r="H21" s="2"/>
      <c r="I21" s="2"/>
      <c r="J21" s="2"/>
    </row>
    <row r="22" spans="2:10" ht="12.75">
      <c r="B22" s="1"/>
      <c r="C22" s="1"/>
      <c r="D22" s="1"/>
      <c r="E22" s="1"/>
      <c r="F22" s="1"/>
      <c r="G22" s="1"/>
      <c r="H22" s="2"/>
      <c r="I22" s="2"/>
      <c r="J22" s="2"/>
    </row>
    <row r="23" spans="2:10" ht="12.75">
      <c r="B23" s="2"/>
      <c r="C23" s="2"/>
      <c r="D23" s="2"/>
      <c r="E23" s="2"/>
      <c r="F23" s="2"/>
      <c r="G23" s="2"/>
      <c r="H23" s="1"/>
      <c r="I23" s="2"/>
      <c r="J23" s="2"/>
    </row>
    <row r="24" spans="2:10" ht="12.75">
      <c r="B24" s="1"/>
      <c r="C24" s="14"/>
      <c r="D24" s="14"/>
      <c r="E24" s="14"/>
      <c r="F24" s="14"/>
      <c r="G24" s="2"/>
      <c r="H24" s="1"/>
      <c r="I24" s="2"/>
      <c r="J24" s="2"/>
    </row>
    <row r="25" spans="2:10" ht="12.75">
      <c r="B25" s="1"/>
      <c r="C25" s="14"/>
      <c r="D25" s="14"/>
      <c r="E25" s="14"/>
      <c r="F25" s="14"/>
      <c r="G25" s="2"/>
      <c r="H25" s="30"/>
      <c r="I25" s="2"/>
      <c r="J25" s="2"/>
    </row>
    <row r="26" spans="2:10" ht="12.75">
      <c r="B26" s="1"/>
      <c r="C26" s="14"/>
      <c r="D26" s="14"/>
      <c r="E26" s="14"/>
      <c r="F26" s="14"/>
      <c r="G26" s="2"/>
      <c r="H26" s="2"/>
      <c r="I26" s="2"/>
      <c r="J26" s="2"/>
    </row>
    <row r="27" spans="2:10" ht="12.75">
      <c r="B27" s="1"/>
      <c r="C27" s="14"/>
      <c r="D27" s="14"/>
      <c r="E27" s="14"/>
      <c r="F27" s="14"/>
      <c r="G27" s="2"/>
      <c r="H27" s="2"/>
      <c r="I27" s="2"/>
      <c r="J27" s="2"/>
    </row>
    <row r="28" spans="2:10" ht="12.75">
      <c r="B28" s="1"/>
      <c r="C28" s="14"/>
      <c r="D28" s="14"/>
      <c r="E28" s="14"/>
      <c r="F28" s="14"/>
      <c r="G28" s="2"/>
      <c r="H28" s="31"/>
      <c r="I28" s="2"/>
      <c r="J28" s="2"/>
    </row>
    <row r="29" spans="2:10" ht="12.75">
      <c r="B29" s="1"/>
      <c r="C29" s="14"/>
      <c r="D29" s="14"/>
      <c r="E29" s="14"/>
      <c r="F29" s="14"/>
      <c r="G29" s="2"/>
      <c r="H29" s="2"/>
      <c r="I29" s="1"/>
      <c r="J29" s="2"/>
    </row>
    <row r="30" spans="2:10" ht="12.75">
      <c r="B30" s="1"/>
      <c r="C30" s="14"/>
      <c r="D30" s="14"/>
      <c r="E30" s="14"/>
      <c r="F30" s="14"/>
      <c r="G30" s="2"/>
      <c r="H30" s="1"/>
      <c r="I30" s="2"/>
      <c r="J30" s="2"/>
    </row>
    <row r="31" spans="2:10" ht="12.75">
      <c r="B31" s="1"/>
      <c r="C31" s="14"/>
      <c r="D31" s="14"/>
      <c r="E31" s="14"/>
      <c r="F31" s="14"/>
      <c r="G31" s="2"/>
      <c r="H31" s="22"/>
      <c r="I31" s="2"/>
      <c r="J31" s="2"/>
    </row>
    <row r="32" spans="2:10" ht="12.75">
      <c r="B32" s="1"/>
      <c r="C32" s="14"/>
      <c r="D32" s="14"/>
      <c r="E32" s="14"/>
      <c r="F32" s="14"/>
      <c r="G32" s="2"/>
      <c r="H32" s="2"/>
      <c r="I32" s="2"/>
      <c r="J32" s="2"/>
    </row>
    <row r="33" spans="2:10" ht="12.75">
      <c r="B33" s="1"/>
      <c r="C33" s="14"/>
      <c r="D33" s="14"/>
      <c r="E33" s="14"/>
      <c r="F33" s="14"/>
      <c r="G33" s="2"/>
      <c r="H33" s="1"/>
      <c r="I33" s="2"/>
      <c r="J33" s="2"/>
    </row>
    <row r="34" spans="2:10" ht="12.75">
      <c r="B34" s="1"/>
      <c r="C34" s="14"/>
      <c r="D34" s="14"/>
      <c r="E34" s="14"/>
      <c r="F34" s="14"/>
      <c r="G34" s="2"/>
      <c r="H34" s="1"/>
      <c r="I34" s="1"/>
      <c r="J34" s="2"/>
    </row>
    <row r="35" spans="2:10" ht="12.75">
      <c r="B35" s="1"/>
      <c r="C35" s="14"/>
      <c r="D35" s="14"/>
      <c r="E35" s="14"/>
      <c r="F35" s="14"/>
      <c r="G35" s="2"/>
      <c r="H35" s="1"/>
      <c r="I35" s="1"/>
      <c r="J35" s="2"/>
    </row>
    <row r="36" spans="2:10" ht="12.75">
      <c r="B36" s="1"/>
      <c r="C36" s="14"/>
      <c r="D36" s="14"/>
      <c r="E36" s="14"/>
      <c r="F36" s="14"/>
      <c r="G36" s="2"/>
      <c r="H36" s="1"/>
      <c r="I36" s="1"/>
      <c r="J36" s="2"/>
    </row>
    <row r="37" spans="2:10" ht="12.75">
      <c r="B37" s="1"/>
      <c r="C37" s="14"/>
      <c r="D37" s="14"/>
      <c r="E37" s="14"/>
      <c r="F37" s="14"/>
      <c r="G37" s="2"/>
      <c r="H37" s="1"/>
      <c r="I37" s="1"/>
      <c r="J37" s="2"/>
    </row>
    <row r="38" spans="2:10" ht="12.75">
      <c r="B38" s="1"/>
      <c r="C38" s="14"/>
      <c r="D38" s="14"/>
      <c r="E38" s="14"/>
      <c r="F38" s="14"/>
      <c r="G38" s="2"/>
      <c r="H38" s="1"/>
      <c r="I38" s="1"/>
      <c r="J38" s="2"/>
    </row>
    <row r="39" spans="2:10" ht="12.75">
      <c r="B39" s="1"/>
      <c r="C39" s="14"/>
      <c r="D39" s="14"/>
      <c r="E39" s="14"/>
      <c r="F39" s="14"/>
      <c r="G39" s="2"/>
      <c r="H39" s="1"/>
      <c r="I39" s="1"/>
      <c r="J39" s="2"/>
    </row>
    <row r="40" spans="2:10" ht="12.75">
      <c r="B40" s="1"/>
      <c r="C40" s="14"/>
      <c r="D40" s="14"/>
      <c r="E40" s="14"/>
      <c r="F40" s="14"/>
      <c r="G40" s="2"/>
      <c r="H40" s="1"/>
      <c r="I40" s="1"/>
      <c r="J40" s="2"/>
    </row>
    <row r="41" spans="2:10" ht="12.75">
      <c r="B41" s="1"/>
      <c r="C41" s="14"/>
      <c r="D41" s="14"/>
      <c r="E41" s="14"/>
      <c r="F41" s="14"/>
      <c r="G41" s="2"/>
      <c r="H41" s="1"/>
      <c r="I41" s="1"/>
      <c r="J41" s="2"/>
    </row>
    <row r="42" spans="2:10" ht="12.75">
      <c r="B42" s="1"/>
      <c r="C42" s="14"/>
      <c r="D42" s="14"/>
      <c r="E42" s="14"/>
      <c r="F42" s="14"/>
      <c r="G42" s="2"/>
      <c r="H42" s="1"/>
      <c r="I42" s="1"/>
      <c r="J42" s="2"/>
    </row>
    <row r="43" spans="2:10" ht="12.75">
      <c r="B43" s="1"/>
      <c r="C43" s="14"/>
      <c r="D43" s="14"/>
      <c r="E43" s="14"/>
      <c r="F43" s="14"/>
      <c r="G43" s="2"/>
      <c r="H43" s="1"/>
      <c r="I43" s="1"/>
      <c r="J43" s="2"/>
    </row>
    <row r="44" spans="2:10" ht="12.75">
      <c r="B44" s="1"/>
      <c r="C44" s="14"/>
      <c r="D44" s="14"/>
      <c r="E44" s="14"/>
      <c r="F44" s="14"/>
      <c r="G44" s="2"/>
      <c r="H44" s="1"/>
      <c r="I44" s="1"/>
      <c r="J44" s="2"/>
    </row>
    <row r="45" spans="2:10" ht="12.75">
      <c r="B45" s="1"/>
      <c r="C45" s="14"/>
      <c r="D45" s="14"/>
      <c r="E45" s="14"/>
      <c r="F45" s="14"/>
      <c r="G45" s="2"/>
      <c r="H45" s="1"/>
      <c r="I45" s="1"/>
      <c r="J45" s="2"/>
    </row>
    <row r="46" spans="2:10" ht="12.75">
      <c r="B46" s="1"/>
      <c r="C46" s="14"/>
      <c r="D46" s="14"/>
      <c r="E46" s="14"/>
      <c r="F46" s="14"/>
      <c r="G46" s="2"/>
      <c r="H46" s="1"/>
      <c r="I46" s="1"/>
      <c r="J46" s="2"/>
    </row>
    <row r="47" spans="2:10" ht="12.75">
      <c r="B47" s="1"/>
      <c r="C47" s="14"/>
      <c r="D47" s="14"/>
      <c r="E47" s="14"/>
      <c r="F47" s="14"/>
      <c r="G47" s="2"/>
      <c r="H47" s="1"/>
      <c r="I47" s="1"/>
      <c r="J47" s="2"/>
    </row>
    <row r="48" spans="2:10" ht="12.75">
      <c r="B48" s="1"/>
      <c r="C48" s="14"/>
      <c r="D48" s="14"/>
      <c r="E48" s="14"/>
      <c r="F48" s="14"/>
      <c r="G48" s="2"/>
      <c r="H48" s="1"/>
      <c r="I48" s="1"/>
      <c r="J48" s="2"/>
    </row>
    <row r="49" spans="2:10" ht="12.75">
      <c r="B49" s="1"/>
      <c r="C49" s="14"/>
      <c r="D49" s="14"/>
      <c r="E49" s="14"/>
      <c r="F49" s="14"/>
      <c r="G49" s="2"/>
      <c r="H49" s="1"/>
      <c r="I49" s="1"/>
      <c r="J49" s="2"/>
    </row>
    <row r="50" spans="2:10" ht="12.75">
      <c r="B50" s="1"/>
      <c r="C50" s="14"/>
      <c r="D50" s="14"/>
      <c r="E50" s="14"/>
      <c r="F50" s="14"/>
      <c r="G50" s="2"/>
      <c r="H50" s="1"/>
      <c r="I50" s="1"/>
      <c r="J50" s="2"/>
    </row>
    <row r="51" spans="2:10" ht="12.75">
      <c r="B51" s="1"/>
      <c r="C51" s="14"/>
      <c r="D51" s="14"/>
      <c r="E51" s="14"/>
      <c r="F51" s="14"/>
      <c r="G51" s="2"/>
      <c r="H51" s="1"/>
      <c r="I51" s="1"/>
      <c r="J51" s="2"/>
    </row>
    <row r="52" spans="2:10" ht="12.75">
      <c r="B52" s="1"/>
      <c r="C52" s="14"/>
      <c r="D52" s="14"/>
      <c r="E52" s="14"/>
      <c r="F52" s="14"/>
      <c r="G52" s="2"/>
      <c r="H52" s="2"/>
      <c r="I52" s="2"/>
      <c r="J52" s="2"/>
    </row>
    <row r="53" spans="2:10" ht="12.75">
      <c r="B53" s="1"/>
      <c r="C53" s="14"/>
      <c r="D53" s="14"/>
      <c r="E53" s="14"/>
      <c r="F53" s="14"/>
      <c r="G53" s="2"/>
      <c r="H53" s="2"/>
      <c r="I53" s="2"/>
      <c r="J53" s="2"/>
    </row>
    <row r="54" spans="2:10" ht="12.75">
      <c r="B54" s="1"/>
      <c r="C54" s="14"/>
      <c r="D54" s="14"/>
      <c r="E54" s="14"/>
      <c r="F54" s="14"/>
      <c r="G54" s="2"/>
      <c r="H54" s="2"/>
      <c r="I54" s="2"/>
      <c r="J54" s="2"/>
    </row>
    <row r="55" spans="2:10" ht="12.75">
      <c r="B55" s="1"/>
      <c r="C55" s="14"/>
      <c r="D55" s="14"/>
      <c r="E55" s="14"/>
      <c r="F55" s="14"/>
      <c r="G55" s="2"/>
      <c r="H55" s="2"/>
      <c r="I55" s="2"/>
      <c r="J55" s="2"/>
    </row>
    <row r="56" spans="2:10" ht="12.75">
      <c r="B56" s="1"/>
      <c r="C56" s="14"/>
      <c r="D56" s="14"/>
      <c r="E56" s="14"/>
      <c r="F56" s="14"/>
      <c r="G56" s="2"/>
      <c r="H56" s="2"/>
      <c r="I56" s="2"/>
      <c r="J56" s="2"/>
    </row>
    <row r="57" spans="2:10" ht="12.75">
      <c r="B57" s="1"/>
      <c r="C57" s="14"/>
      <c r="D57" s="14"/>
      <c r="E57" s="14"/>
      <c r="F57" s="14"/>
      <c r="G57" s="2"/>
      <c r="H57" s="2"/>
      <c r="I57" s="2"/>
      <c r="J57" s="2"/>
    </row>
    <row r="58" spans="2:10" ht="12.75">
      <c r="B58" s="1"/>
      <c r="C58" s="14"/>
      <c r="D58" s="14"/>
      <c r="E58" s="14"/>
      <c r="F58" s="14"/>
      <c r="G58" s="2"/>
      <c r="H58" s="2"/>
      <c r="I58" s="2"/>
      <c r="J58" s="2"/>
    </row>
    <row r="59" spans="2:10" ht="12.75">
      <c r="B59" s="1"/>
      <c r="C59" s="14"/>
      <c r="D59" s="14"/>
      <c r="E59" s="14"/>
      <c r="F59" s="14"/>
      <c r="G59" s="2"/>
      <c r="H59" s="2"/>
      <c r="I59" s="2"/>
      <c r="J59" s="2"/>
    </row>
    <row r="60" spans="2:10" ht="12.75">
      <c r="B60" s="1"/>
      <c r="C60" s="14"/>
      <c r="D60" s="14"/>
      <c r="E60" s="14"/>
      <c r="F60" s="14"/>
      <c r="G60" s="2"/>
      <c r="H60" s="2"/>
      <c r="I60" s="2"/>
      <c r="J60" s="2"/>
    </row>
    <row r="61" spans="2:10" ht="12.75">
      <c r="B61" s="1"/>
      <c r="C61" s="14"/>
      <c r="D61" s="14"/>
      <c r="E61" s="14"/>
      <c r="F61" s="14"/>
      <c r="G61" s="2"/>
      <c r="H61" s="2"/>
      <c r="I61" s="2"/>
      <c r="J61" s="2"/>
    </row>
    <row r="62" spans="2:10" ht="12.75">
      <c r="B62" s="1"/>
      <c r="C62" s="14"/>
      <c r="D62" s="14"/>
      <c r="E62" s="14"/>
      <c r="F62" s="14"/>
      <c r="G62" s="2"/>
      <c r="H62" s="2"/>
      <c r="I62" s="2"/>
      <c r="J62" s="2"/>
    </row>
    <row r="63" spans="2:10" ht="12.75">
      <c r="B63" s="1"/>
      <c r="C63" s="14"/>
      <c r="D63" s="14"/>
      <c r="E63" s="14"/>
      <c r="F63" s="14"/>
      <c r="G63" s="2"/>
      <c r="H63" s="2"/>
      <c r="I63" s="2"/>
      <c r="J63" s="2"/>
    </row>
    <row r="64" spans="2:10" ht="12.75">
      <c r="B64" s="1"/>
      <c r="C64" s="14"/>
      <c r="D64" s="14"/>
      <c r="E64" s="14"/>
      <c r="F64" s="14"/>
      <c r="G64" s="2"/>
      <c r="H64" s="2"/>
      <c r="I64" s="2"/>
      <c r="J64" s="2"/>
    </row>
    <row r="65" spans="2:10" ht="12.75">
      <c r="B65" s="1"/>
      <c r="C65" s="14"/>
      <c r="D65" s="14"/>
      <c r="E65" s="14"/>
      <c r="F65" s="14"/>
      <c r="G65" s="2"/>
      <c r="H65" s="2"/>
      <c r="I65" s="2"/>
      <c r="J65" s="2"/>
    </row>
    <row r="66" spans="2:10" ht="12.75">
      <c r="B66" s="1"/>
      <c r="C66" s="14"/>
      <c r="D66" s="14"/>
      <c r="E66" s="14"/>
      <c r="F66" s="14"/>
      <c r="G66" s="2"/>
      <c r="H66" s="2"/>
      <c r="I66" s="2"/>
      <c r="J66" s="2"/>
    </row>
    <row r="67" spans="2:10" ht="12.75">
      <c r="B67" s="1"/>
      <c r="C67" s="14"/>
      <c r="D67" s="14"/>
      <c r="E67" s="14"/>
      <c r="F67" s="14"/>
      <c r="G67" s="2"/>
      <c r="H67" s="2"/>
      <c r="I67" s="2"/>
      <c r="J67" s="2"/>
    </row>
    <row r="68" spans="2:10" ht="12.75">
      <c r="B68" s="1"/>
      <c r="C68" s="14"/>
      <c r="D68" s="14"/>
      <c r="E68" s="14"/>
      <c r="F68" s="14"/>
      <c r="G68" s="2"/>
      <c r="H68" s="2"/>
      <c r="I68" s="2"/>
      <c r="J68" s="2"/>
    </row>
    <row r="69" spans="2:10" ht="12.75">
      <c r="B69" s="1"/>
      <c r="C69" s="14"/>
      <c r="D69" s="14"/>
      <c r="E69" s="14"/>
      <c r="F69" s="14"/>
      <c r="G69" s="2"/>
      <c r="H69" s="2"/>
      <c r="I69" s="2"/>
      <c r="J69" s="2"/>
    </row>
    <row r="70" spans="2:10" ht="12.75">
      <c r="B70" s="1"/>
      <c r="C70" s="14"/>
      <c r="D70" s="14"/>
      <c r="E70" s="14"/>
      <c r="F70" s="14"/>
      <c r="G70" s="2"/>
      <c r="H70" s="2"/>
      <c r="I70" s="2"/>
      <c r="J70" s="2"/>
    </row>
    <row r="71" spans="2:10" ht="12.75">
      <c r="B71" s="1"/>
      <c r="C71" s="14"/>
      <c r="D71" s="14"/>
      <c r="E71" s="14"/>
      <c r="F71" s="14"/>
      <c r="G71" s="2"/>
      <c r="H71" s="2"/>
      <c r="I71" s="2"/>
      <c r="J71" s="2"/>
    </row>
    <row r="72" spans="2:10" ht="12.75">
      <c r="B72" s="1"/>
      <c r="C72" s="14"/>
      <c r="D72" s="14"/>
      <c r="E72" s="14"/>
      <c r="F72" s="14"/>
      <c r="G72" s="2"/>
      <c r="H72" s="2"/>
      <c r="I72" s="2"/>
      <c r="J72" s="2"/>
    </row>
    <row r="73" spans="2:10" ht="12.75">
      <c r="B73" s="1"/>
      <c r="C73" s="14"/>
      <c r="D73" s="14"/>
      <c r="E73" s="14"/>
      <c r="F73" s="14"/>
      <c r="G73" s="2"/>
      <c r="H73" s="2"/>
      <c r="I73" s="2"/>
      <c r="J73" s="2"/>
    </row>
    <row r="74" spans="2:10" ht="12.75">
      <c r="B74" s="1"/>
      <c r="C74" s="14"/>
      <c r="D74" s="14"/>
      <c r="E74" s="14"/>
      <c r="F74" s="14"/>
      <c r="G74" s="2"/>
      <c r="H74" s="2"/>
      <c r="I74" s="2"/>
      <c r="J74" s="2"/>
    </row>
    <row r="75" spans="2:10" ht="12.75">
      <c r="B75" s="1"/>
      <c r="C75" s="14"/>
      <c r="D75" s="14"/>
      <c r="E75" s="14"/>
      <c r="F75" s="14"/>
      <c r="G75" s="2"/>
      <c r="H75" s="2"/>
      <c r="I75" s="2"/>
      <c r="J75" s="2"/>
    </row>
    <row r="76" spans="2:10" ht="12.75">
      <c r="B76" s="1"/>
      <c r="C76" s="14"/>
      <c r="D76" s="14"/>
      <c r="E76" s="14"/>
      <c r="F76" s="14"/>
      <c r="G76" s="2"/>
      <c r="H76" s="2"/>
      <c r="I76" s="2"/>
      <c r="J76" s="2"/>
    </row>
    <row r="77" spans="2:10" ht="12.75">
      <c r="B77" s="1"/>
      <c r="C77" s="14"/>
      <c r="D77" s="14"/>
      <c r="E77" s="14"/>
      <c r="F77" s="14"/>
      <c r="G77" s="2"/>
      <c r="H77" s="2"/>
      <c r="I77" s="2"/>
      <c r="J77" s="2"/>
    </row>
    <row r="78" spans="2:10" ht="12.75">
      <c r="B78" s="1"/>
      <c r="C78" s="14"/>
      <c r="D78" s="14"/>
      <c r="E78" s="14"/>
      <c r="F78" s="14"/>
      <c r="G78" s="2"/>
      <c r="H78" s="2"/>
      <c r="I78" s="2"/>
      <c r="J78" s="2"/>
    </row>
    <row r="79" spans="2:10" ht="12.75">
      <c r="B79" s="1"/>
      <c r="C79" s="14"/>
      <c r="D79" s="14"/>
      <c r="E79" s="14"/>
      <c r="F79" s="14"/>
      <c r="G79" s="2"/>
      <c r="H79" s="2"/>
      <c r="I79" s="2"/>
      <c r="J79" s="2"/>
    </row>
    <row r="80" spans="2:10" ht="12.75">
      <c r="B80" s="1"/>
      <c r="C80" s="14"/>
      <c r="D80" s="14"/>
      <c r="E80" s="14"/>
      <c r="F80" s="14"/>
      <c r="G80" s="2"/>
      <c r="H80" s="2"/>
      <c r="I80" s="2"/>
      <c r="J80" s="2"/>
    </row>
    <row r="81" spans="2:10" ht="12.75">
      <c r="B81" s="1"/>
      <c r="C81" s="14"/>
      <c r="D81" s="14"/>
      <c r="E81" s="14"/>
      <c r="F81" s="14"/>
      <c r="G81" s="2"/>
      <c r="H81" s="2"/>
      <c r="I81" s="2"/>
      <c r="J81" s="2"/>
    </row>
    <row r="82" spans="2:10" ht="12.75">
      <c r="B82" s="1"/>
      <c r="C82" s="14"/>
      <c r="D82" s="14"/>
      <c r="E82" s="14"/>
      <c r="F82" s="14"/>
      <c r="G82" s="2"/>
      <c r="H82" s="2"/>
      <c r="I82" s="2"/>
      <c r="J82" s="2"/>
    </row>
    <row r="83" spans="2:10" ht="12.75">
      <c r="B83" s="1"/>
      <c r="C83" s="14"/>
      <c r="D83" s="14"/>
      <c r="E83" s="14"/>
      <c r="F83" s="14"/>
      <c r="G83" s="2"/>
      <c r="H83" s="2"/>
      <c r="I83" s="2"/>
      <c r="J83" s="2"/>
    </row>
    <row r="84" spans="2:10" ht="12.75">
      <c r="B84" s="1"/>
      <c r="C84" s="2"/>
      <c r="D84" s="2"/>
      <c r="E84" s="2"/>
      <c r="F84" s="2"/>
      <c r="G84" s="2"/>
      <c r="H84" s="2"/>
      <c r="I84" s="2"/>
      <c r="J84" s="2"/>
    </row>
    <row r="85" spans="2:10" ht="12.75">
      <c r="B85" s="1"/>
      <c r="C85" s="2"/>
      <c r="D85" s="2"/>
      <c r="E85" s="2"/>
      <c r="F85" s="2"/>
      <c r="G85" s="2"/>
      <c r="H85" s="2"/>
      <c r="I85" s="2"/>
      <c r="J85" s="2"/>
    </row>
    <row r="86" spans="2:10" ht="12.75">
      <c r="B86" s="1"/>
      <c r="C86" s="2"/>
      <c r="D86" s="2"/>
      <c r="E86" s="2"/>
      <c r="F86" s="2"/>
      <c r="G86" s="2"/>
      <c r="H86" s="2"/>
      <c r="I86" s="2"/>
      <c r="J86" s="2"/>
    </row>
    <row r="87" spans="2:10" ht="12.75">
      <c r="B87" s="1"/>
      <c r="C87" s="2"/>
      <c r="D87" s="2"/>
      <c r="E87" s="2"/>
      <c r="F87" s="2"/>
      <c r="G87" s="2"/>
      <c r="H87" s="2"/>
      <c r="I87" s="2"/>
      <c r="J87" s="2"/>
    </row>
    <row r="88" spans="2:10" ht="12.75">
      <c r="B88" s="1"/>
      <c r="C88" s="2"/>
      <c r="D88" s="2"/>
      <c r="E88" s="2"/>
      <c r="F88" s="2"/>
      <c r="G88" s="2"/>
      <c r="H88" s="2"/>
      <c r="I88" s="2"/>
      <c r="J88" s="2"/>
    </row>
    <row r="89" ht="12.75">
      <c r="B89" s="10"/>
    </row>
    <row r="90" ht="12.75">
      <c r="B90" s="1"/>
    </row>
    <row r="91" ht="12.75">
      <c r="B91" s="10"/>
    </row>
    <row r="92" ht="12.75">
      <c r="B92" s="1"/>
    </row>
    <row r="93" ht="12.75">
      <c r="B93" s="10"/>
    </row>
    <row r="94" ht="12.75">
      <c r="B94" s="1"/>
    </row>
    <row r="95" ht="12.75">
      <c r="B95" s="10"/>
    </row>
  </sheetData>
  <printOptions/>
  <pageMargins left="0.75" right="0.75" top="1" bottom="1" header="0" footer="0"/>
  <pageSetup horizontalDpi="300" verticalDpi="300" orientation="portrait" scale="60" r:id="rId1"/>
</worksheet>
</file>

<file path=xl/worksheets/sheet5.xml><?xml version="1.0" encoding="utf-8"?>
<worksheet xmlns="http://schemas.openxmlformats.org/spreadsheetml/2006/main" xmlns:r="http://schemas.openxmlformats.org/officeDocument/2006/relationships">
  <dimension ref="B1:N113"/>
  <sheetViews>
    <sheetView tabSelected="1" workbookViewId="0" topLeftCell="B17">
      <selection activeCell="D28" sqref="D28"/>
    </sheetView>
  </sheetViews>
  <sheetFormatPr defaultColWidth="11.421875" defaultRowHeight="12.75"/>
  <cols>
    <col min="4" max="4" width="12.8515625" style="0" customWidth="1"/>
    <col min="5" max="5" width="13.421875" style="0" customWidth="1"/>
    <col min="6" max="6" width="11.57421875" style="0" bestFit="1" customWidth="1"/>
    <col min="7" max="7" width="13.7109375" style="0" bestFit="1" customWidth="1"/>
    <col min="8" max="8" width="14.421875" style="0" customWidth="1"/>
    <col min="9" max="9" width="12.57421875" style="0" customWidth="1"/>
  </cols>
  <sheetData>
    <row r="1" spans="2:9" ht="12.75">
      <c r="B1" s="2"/>
      <c r="C1" s="11" t="s">
        <v>73</v>
      </c>
      <c r="D1" s="2"/>
      <c r="E1" s="2"/>
      <c r="F1" s="2"/>
      <c r="G1" s="2"/>
      <c r="H1" s="2"/>
      <c r="I1" s="2"/>
    </row>
    <row r="2" spans="2:9" ht="12.75">
      <c r="B2" s="2"/>
      <c r="C2" s="2"/>
      <c r="D2" s="2"/>
      <c r="E2" s="2"/>
      <c r="F2" s="2"/>
      <c r="G2" s="2"/>
      <c r="H2" s="2"/>
      <c r="I2" s="2"/>
    </row>
    <row r="3" spans="2:9" ht="12.75">
      <c r="B3" s="2"/>
      <c r="C3" s="2"/>
      <c r="D3" s="2"/>
      <c r="E3" s="2"/>
      <c r="F3" s="2"/>
      <c r="G3" s="2"/>
      <c r="H3" s="2"/>
      <c r="I3" s="2"/>
    </row>
    <row r="4" spans="2:9" ht="12.75">
      <c r="B4" s="2"/>
      <c r="C4" s="2"/>
      <c r="D4" s="2"/>
      <c r="E4" s="2"/>
      <c r="F4" s="2"/>
      <c r="G4" s="2"/>
      <c r="H4" s="2"/>
      <c r="I4" s="2"/>
    </row>
    <row r="5" spans="2:9" ht="12.75">
      <c r="B5" s="2"/>
      <c r="C5" s="2"/>
      <c r="D5" s="2"/>
      <c r="E5" s="2"/>
      <c r="F5" s="2"/>
      <c r="G5" s="2"/>
      <c r="H5" s="2"/>
      <c r="I5" s="2"/>
    </row>
    <row r="6" spans="2:9" ht="12.75">
      <c r="B6" s="2"/>
      <c r="C6" s="2"/>
      <c r="D6" s="2"/>
      <c r="E6" s="2"/>
      <c r="F6" s="2"/>
      <c r="G6" s="2"/>
      <c r="H6" s="2"/>
      <c r="I6" s="2"/>
    </row>
    <row r="7" spans="2:9" ht="12.75">
      <c r="B7" s="2"/>
      <c r="C7" s="2"/>
      <c r="D7" s="2"/>
      <c r="E7" s="2"/>
      <c r="F7" s="2"/>
      <c r="G7" s="2"/>
      <c r="H7" s="2"/>
      <c r="I7" s="2"/>
    </row>
    <row r="8" spans="2:9" ht="12.75">
      <c r="B8" s="2"/>
      <c r="C8" s="2"/>
      <c r="D8" s="2"/>
      <c r="E8" s="2"/>
      <c r="F8" s="2"/>
      <c r="G8" s="2"/>
      <c r="H8" s="2"/>
      <c r="I8" s="2"/>
    </row>
    <row r="9" spans="2:9" ht="12.75">
      <c r="B9" s="2"/>
      <c r="C9" s="2"/>
      <c r="D9" s="2"/>
      <c r="E9" s="2"/>
      <c r="F9" s="2"/>
      <c r="G9" s="2"/>
      <c r="H9" s="2"/>
      <c r="I9" s="2"/>
    </row>
    <row r="10" spans="2:9" ht="12.75">
      <c r="B10" s="2"/>
      <c r="C10" s="2"/>
      <c r="D10" s="2"/>
      <c r="E10" s="2"/>
      <c r="F10" s="2"/>
      <c r="G10" s="2"/>
      <c r="H10" s="2"/>
      <c r="I10" s="2"/>
    </row>
    <row r="11" spans="2:9" ht="12.75">
      <c r="B11" s="2"/>
      <c r="C11" s="2"/>
      <c r="D11" s="2"/>
      <c r="E11" s="2"/>
      <c r="F11" s="2"/>
      <c r="G11" s="2"/>
      <c r="H11" s="2"/>
      <c r="I11" s="2"/>
    </row>
    <row r="12" spans="2:9" ht="12.75">
      <c r="B12" s="2"/>
      <c r="C12" s="2"/>
      <c r="D12" s="2"/>
      <c r="E12" s="2"/>
      <c r="F12" s="2"/>
      <c r="G12" s="2"/>
      <c r="H12" s="2"/>
      <c r="I12" s="2"/>
    </row>
    <row r="13" spans="2:9" ht="12.75">
      <c r="B13" s="2"/>
      <c r="C13" s="2"/>
      <c r="D13" s="2"/>
      <c r="E13" s="2"/>
      <c r="F13" s="2"/>
      <c r="G13" s="2"/>
      <c r="H13" s="2"/>
      <c r="I13" s="2"/>
    </row>
    <row r="14" spans="2:9" ht="12.75">
      <c r="B14" s="2"/>
      <c r="C14" s="2"/>
      <c r="D14" s="2"/>
      <c r="E14" s="2"/>
      <c r="F14" s="2"/>
      <c r="G14" s="2"/>
      <c r="H14" s="2"/>
      <c r="I14" s="2"/>
    </row>
    <row r="15" ht="12.75">
      <c r="I15" s="2"/>
    </row>
    <row r="16" ht="12.75">
      <c r="I16" s="2"/>
    </row>
    <row r="17" ht="12.75">
      <c r="I17" s="2"/>
    </row>
    <row r="18" ht="12.75">
      <c r="I18" s="2"/>
    </row>
    <row r="19" ht="12.75">
      <c r="I19" s="2"/>
    </row>
    <row r="20" ht="12.75">
      <c r="I20" s="2"/>
    </row>
    <row r="21" spans="2:9" ht="12.75">
      <c r="B21" s="56"/>
      <c r="C21" s="56"/>
      <c r="D21" s="56"/>
      <c r="E21" s="56"/>
      <c r="F21" s="56"/>
      <c r="G21" s="56"/>
      <c r="H21" s="46" t="s">
        <v>71</v>
      </c>
      <c r="I21" s="46" t="s">
        <v>71</v>
      </c>
    </row>
    <row r="22" spans="2:14" ht="13.5" thickBot="1">
      <c r="B22" s="49" t="s">
        <v>22</v>
      </c>
      <c r="C22" s="49" t="s">
        <v>37</v>
      </c>
      <c r="D22" s="49" t="s">
        <v>25</v>
      </c>
      <c r="E22" s="49" t="s">
        <v>69</v>
      </c>
      <c r="F22" s="49" t="s">
        <v>70</v>
      </c>
      <c r="G22" s="49" t="s">
        <v>0</v>
      </c>
      <c r="H22" s="49" t="s">
        <v>38</v>
      </c>
      <c r="I22" s="49" t="s">
        <v>72</v>
      </c>
      <c r="M22" s="1"/>
      <c r="N22" s="2"/>
    </row>
    <row r="23" spans="2:14" ht="13.5" thickTop="1">
      <c r="B23" s="1">
        <v>0</v>
      </c>
      <c r="C23" s="14">
        <v>-50000</v>
      </c>
      <c r="D23" s="14"/>
      <c r="E23" s="14"/>
      <c r="F23" s="14"/>
      <c r="G23" s="52">
        <f>SUM(C23:F23)</f>
        <v>-50000</v>
      </c>
      <c r="H23" s="52">
        <f>G23/1.02^B23</f>
        <v>-50000</v>
      </c>
      <c r="I23" s="52">
        <f>G23/1.026^B23</f>
        <v>-50000</v>
      </c>
      <c r="M23" s="1"/>
      <c r="N23" s="2"/>
    </row>
    <row r="24" spans="2:14" ht="12.75">
      <c r="B24" s="1">
        <v>1</v>
      </c>
      <c r="C24" s="14">
        <f>C23*1.1</f>
        <v>-55000.00000000001</v>
      </c>
      <c r="D24" s="14"/>
      <c r="E24" s="14"/>
      <c r="F24" s="14"/>
      <c r="G24" s="52">
        <f aca="true" t="shared" si="0" ref="G24:G83">SUM(C24:F24)</f>
        <v>-55000.00000000001</v>
      </c>
      <c r="H24" s="52">
        <f aca="true" t="shared" si="1" ref="H24:H83">G24/1.02^B24</f>
        <v>-53921.568627450986</v>
      </c>
      <c r="I24" s="52">
        <f aca="true" t="shared" si="2" ref="I24:I83">G24/1.026^B24</f>
        <v>-53606.23781676414</v>
      </c>
      <c r="K24">
        <f>C24/C23</f>
        <v>1.1</v>
      </c>
      <c r="M24" s="1"/>
      <c r="N24" s="1"/>
    </row>
    <row r="25" spans="2:14" ht="12.75">
      <c r="B25" s="1">
        <v>2</v>
      </c>
      <c r="C25" s="14">
        <f>C24*1.1</f>
        <v>-60500.000000000015</v>
      </c>
      <c r="D25" s="14"/>
      <c r="E25" s="14"/>
      <c r="F25" s="14"/>
      <c r="G25" s="52">
        <f t="shared" si="0"/>
        <v>-60500.000000000015</v>
      </c>
      <c r="H25" s="52">
        <f t="shared" si="1"/>
        <v>-58150.71126489813</v>
      </c>
      <c r="I25" s="52">
        <f t="shared" si="2"/>
        <v>-57472.574657349476</v>
      </c>
      <c r="K25">
        <f>C25/C24</f>
        <v>1.1</v>
      </c>
      <c r="M25" s="1"/>
      <c r="N25" s="1"/>
    </row>
    <row r="26" spans="2:14" ht="12.75">
      <c r="B26" s="1">
        <v>3</v>
      </c>
      <c r="C26" s="14">
        <f>C25*1.1</f>
        <v>-66550.00000000001</v>
      </c>
      <c r="D26" s="14"/>
      <c r="E26" s="14"/>
      <c r="F26" s="14"/>
      <c r="G26" s="52">
        <f t="shared" si="0"/>
        <v>-66550.00000000001</v>
      </c>
      <c r="H26" s="52">
        <f t="shared" si="1"/>
        <v>-62711.55136410583</v>
      </c>
      <c r="I26" s="52">
        <f t="shared" si="2"/>
        <v>-61617.77010047214</v>
      </c>
      <c r="K26">
        <f>C26/C25</f>
        <v>1.0999999999999999</v>
      </c>
      <c r="M26" s="21"/>
      <c r="N26" s="1"/>
    </row>
    <row r="27" spans="2:14" ht="12.75">
      <c r="B27" s="1">
        <v>4</v>
      </c>
      <c r="C27" s="14">
        <f>C26*1.1</f>
        <v>-73205.00000000003</v>
      </c>
      <c r="D27" s="14"/>
      <c r="E27" s="14"/>
      <c r="F27" s="14"/>
      <c r="G27" s="52">
        <f t="shared" si="0"/>
        <v>-73205.00000000003</v>
      </c>
      <c r="H27" s="52">
        <f t="shared" si="1"/>
        <v>-67630.104412271</v>
      </c>
      <c r="I27" s="52">
        <f t="shared" si="2"/>
        <v>-66061.93675489217</v>
      </c>
      <c r="K27">
        <f>C27/C26</f>
        <v>1.1</v>
      </c>
      <c r="M27" s="1"/>
      <c r="N27" s="1"/>
    </row>
    <row r="28" spans="2:14" ht="12.75">
      <c r="B28" s="1">
        <v>5</v>
      </c>
      <c r="C28" s="14" t="s">
        <v>0</v>
      </c>
      <c r="D28" s="14">
        <v>10000</v>
      </c>
      <c r="E28" s="14">
        <v>-5000</v>
      </c>
      <c r="F28" s="14"/>
      <c r="G28" s="52">
        <f t="shared" si="0"/>
        <v>5000</v>
      </c>
      <c r="H28" s="52">
        <f t="shared" si="1"/>
        <v>4528.65404914958</v>
      </c>
      <c r="I28" s="52">
        <f t="shared" si="2"/>
        <v>4397.776967940316</v>
      </c>
      <c r="K28" t="s">
        <v>0</v>
      </c>
      <c r="M28" s="1"/>
      <c r="N28" s="1"/>
    </row>
    <row r="29" spans="2:14" ht="12.75">
      <c r="B29" s="1">
        <v>6</v>
      </c>
      <c r="C29" s="14"/>
      <c r="D29" s="14">
        <f>D28*1.05</f>
        <v>10500</v>
      </c>
      <c r="E29" s="14">
        <f>E28*1.03</f>
        <v>-5150</v>
      </c>
      <c r="F29" s="14"/>
      <c r="G29" s="52">
        <f t="shared" si="0"/>
        <v>5350</v>
      </c>
      <c r="H29" s="52">
        <f t="shared" si="1"/>
        <v>4750.646894696127</v>
      </c>
      <c r="I29" s="52">
        <f t="shared" si="2"/>
        <v>4586.375590347115</v>
      </c>
      <c r="L29">
        <f>D29/D28</f>
        <v>1.05</v>
      </c>
      <c r="M29">
        <f>E29/E28</f>
        <v>1.03</v>
      </c>
      <c r="N29" s="1"/>
    </row>
    <row r="30" spans="2:14" ht="12.75">
      <c r="B30" s="1">
        <v>7</v>
      </c>
      <c r="C30" s="14"/>
      <c r="D30" s="14">
        <f aca="true" t="shared" si="3" ref="D30:D83">D29*1.05</f>
        <v>11025</v>
      </c>
      <c r="E30" s="14">
        <f aca="true" t="shared" si="4" ref="E30:E83">E29*1.03</f>
        <v>-5304.5</v>
      </c>
      <c r="F30" s="14"/>
      <c r="G30" s="52">
        <f t="shared" si="0"/>
        <v>5720.5</v>
      </c>
      <c r="H30" s="52">
        <f t="shared" si="1"/>
        <v>4980.039501760894</v>
      </c>
      <c r="I30" s="52">
        <f t="shared" si="2"/>
        <v>4779.72009338155</v>
      </c>
      <c r="L30">
        <f aca="true" t="shared" si="5" ref="L30:L83">D30/D29</f>
        <v>1.05</v>
      </c>
      <c r="M30">
        <f aca="true" t="shared" si="6" ref="M30:M83">E30/E29</f>
        <v>1.03</v>
      </c>
      <c r="N30" s="1"/>
    </row>
    <row r="31" spans="2:14" ht="12.75">
      <c r="B31" s="1">
        <v>8</v>
      </c>
      <c r="C31" s="14"/>
      <c r="D31" s="14">
        <f t="shared" si="3"/>
        <v>11576.25</v>
      </c>
      <c r="E31" s="14">
        <f t="shared" si="4"/>
        <v>-5463.635</v>
      </c>
      <c r="F31" s="14"/>
      <c r="G31" s="52">
        <f t="shared" si="0"/>
        <v>6112.615</v>
      </c>
      <c r="H31" s="52">
        <f t="shared" si="1"/>
        <v>5217.058045292244</v>
      </c>
      <c r="I31" s="52">
        <f t="shared" si="2"/>
        <v>4977.9227947851905</v>
      </c>
      <c r="L31">
        <f t="shared" si="5"/>
        <v>1.05</v>
      </c>
      <c r="M31">
        <f t="shared" si="6"/>
        <v>1.03</v>
      </c>
      <c r="N31" s="1"/>
    </row>
    <row r="32" spans="2:14" ht="12.75">
      <c r="B32" s="1">
        <v>9</v>
      </c>
      <c r="C32" s="14"/>
      <c r="D32" s="14">
        <f t="shared" si="3"/>
        <v>12155.0625</v>
      </c>
      <c r="E32" s="14">
        <f t="shared" si="4"/>
        <v>-5627.54405</v>
      </c>
      <c r="F32" s="14"/>
      <c r="G32" s="52">
        <f t="shared" si="0"/>
        <v>6527.51845</v>
      </c>
      <c r="H32" s="52">
        <f t="shared" si="1"/>
        <v>5461.935436118433</v>
      </c>
      <c r="I32" s="52">
        <f t="shared" si="2"/>
        <v>5181.098644695075</v>
      </c>
      <c r="L32">
        <f t="shared" si="5"/>
        <v>1.05</v>
      </c>
      <c r="M32">
        <f t="shared" si="6"/>
        <v>1.03</v>
      </c>
      <c r="N32" s="1"/>
    </row>
    <row r="33" spans="2:14" ht="12.75">
      <c r="B33" s="1">
        <v>10</v>
      </c>
      <c r="C33" s="14"/>
      <c r="D33" s="14">
        <f t="shared" si="3"/>
        <v>12762.815625000001</v>
      </c>
      <c r="E33" s="14">
        <f t="shared" si="4"/>
        <v>-5796.3703715</v>
      </c>
      <c r="F33" s="14"/>
      <c r="G33" s="52">
        <f t="shared" si="0"/>
        <v>6966.445253500001</v>
      </c>
      <c r="H33" s="52">
        <f t="shared" si="1"/>
        <v>5714.911519882071</v>
      </c>
      <c r="I33" s="52">
        <f t="shared" si="2"/>
        <v>5389.365287240026</v>
      </c>
      <c r="L33">
        <f t="shared" si="5"/>
        <v>1.05</v>
      </c>
      <c r="M33">
        <f t="shared" si="6"/>
        <v>1.03</v>
      </c>
      <c r="N33" s="1"/>
    </row>
    <row r="34" spans="2:14" ht="12.75">
      <c r="B34" s="1">
        <v>11</v>
      </c>
      <c r="C34" s="14"/>
      <c r="D34" s="14">
        <f t="shared" si="3"/>
        <v>13400.956406250001</v>
      </c>
      <c r="E34" s="14">
        <f t="shared" si="4"/>
        <v>-5970.261482645</v>
      </c>
      <c r="F34" s="14"/>
      <c r="G34" s="52">
        <f t="shared" si="0"/>
        <v>7430.694923605001</v>
      </c>
      <c r="H34" s="52">
        <f t="shared" si="1"/>
        <v>5976.233281833638</v>
      </c>
      <c r="I34" s="52">
        <f t="shared" si="2"/>
        <v>5602.843123577883</v>
      </c>
      <c r="L34">
        <f t="shared" si="5"/>
        <v>1.05</v>
      </c>
      <c r="M34">
        <f t="shared" si="6"/>
        <v>1.03</v>
      </c>
      <c r="N34" s="2"/>
    </row>
    <row r="35" spans="2:14" ht="12.75">
      <c r="B35" s="1">
        <v>12</v>
      </c>
      <c r="C35" s="14"/>
      <c r="D35" s="14">
        <f t="shared" si="3"/>
        <v>14071.004226562502</v>
      </c>
      <c r="E35" s="14">
        <f t="shared" si="4"/>
        <v>-6149.36932712435</v>
      </c>
      <c r="F35" s="14"/>
      <c r="G35" s="52">
        <f t="shared" si="0"/>
        <v>7921.6348994381515</v>
      </c>
      <c r="H35" s="52">
        <f t="shared" si="1"/>
        <v>6246.155057656463</v>
      </c>
      <c r="I35" s="52">
        <f t="shared" si="2"/>
        <v>5821.655376407366</v>
      </c>
      <c r="L35">
        <f t="shared" si="5"/>
        <v>1.05</v>
      </c>
      <c r="M35">
        <f t="shared" si="6"/>
        <v>1.03</v>
      </c>
      <c r="N35" s="14"/>
    </row>
    <row r="36" spans="2:14" ht="12.75">
      <c r="B36" s="1">
        <v>13</v>
      </c>
      <c r="C36" s="14"/>
      <c r="D36" s="14">
        <f t="shared" si="3"/>
        <v>14774.554437890627</v>
      </c>
      <c r="E36" s="14">
        <f t="shared" si="4"/>
        <v>-6333.850406938081</v>
      </c>
      <c r="F36" s="14"/>
      <c r="G36" s="52">
        <f t="shared" si="0"/>
        <v>8440.704030952547</v>
      </c>
      <c r="H36" s="52">
        <f t="shared" si="1"/>
        <v>6524.938750500649</v>
      </c>
      <c r="I36" s="52">
        <f t="shared" si="2"/>
        <v>6045.928155989071</v>
      </c>
      <c r="L36">
        <f t="shared" si="5"/>
        <v>1.05</v>
      </c>
      <c r="M36">
        <f t="shared" si="6"/>
        <v>1.03</v>
      </c>
      <c r="N36" s="2"/>
    </row>
    <row r="37" spans="2:14" ht="12.75">
      <c r="B37" s="1">
        <v>14</v>
      </c>
      <c r="C37" s="14"/>
      <c r="D37" s="14">
        <f t="shared" si="3"/>
        <v>15513.28215978516</v>
      </c>
      <c r="E37" s="14">
        <f t="shared" si="4"/>
        <v>-6523.865919146223</v>
      </c>
      <c r="F37" s="14"/>
      <c r="G37" s="52">
        <f t="shared" si="0"/>
        <v>8989.416240638937</v>
      </c>
      <c r="H37" s="52">
        <f t="shared" si="1"/>
        <v>6812.854054408603</v>
      </c>
      <c r="I37" s="52">
        <f t="shared" si="2"/>
        <v>6275.790527710891</v>
      </c>
      <c r="L37">
        <f t="shared" si="5"/>
        <v>1.05</v>
      </c>
      <c r="M37">
        <f t="shared" si="6"/>
        <v>1.03</v>
      </c>
      <c r="N37" s="2"/>
    </row>
    <row r="38" spans="2:14" ht="12.75">
      <c r="B38" s="1">
        <v>15</v>
      </c>
      <c r="C38" s="14"/>
      <c r="D38" s="14">
        <f t="shared" si="3"/>
        <v>16288.946267774418</v>
      </c>
      <c r="E38" s="14">
        <f t="shared" si="4"/>
        <v>-6719.58189672061</v>
      </c>
      <c r="F38" s="14"/>
      <c r="G38" s="52">
        <f t="shared" si="0"/>
        <v>9569.364371053809</v>
      </c>
      <c r="H38" s="52">
        <f t="shared" si="1"/>
        <v>7110.178684320303</v>
      </c>
      <c r="I38" s="52">
        <f t="shared" si="2"/>
        <v>6511.374581233997</v>
      </c>
      <c r="L38">
        <f t="shared" si="5"/>
        <v>1.05</v>
      </c>
      <c r="M38">
        <f t="shared" si="6"/>
        <v>1.03</v>
      </c>
      <c r="N38" s="2"/>
    </row>
    <row r="39" spans="2:14" ht="12.75">
      <c r="B39" s="1">
        <v>16</v>
      </c>
      <c r="C39" s="14"/>
      <c r="D39" s="14">
        <f t="shared" si="3"/>
        <v>17103.393581163138</v>
      </c>
      <c r="E39" s="14">
        <f t="shared" si="4"/>
        <v>-6921.169353622228</v>
      </c>
      <c r="F39" s="14"/>
      <c r="G39" s="52">
        <f t="shared" si="0"/>
        <v>10182.22422754091</v>
      </c>
      <c r="H39" s="52">
        <f t="shared" si="1"/>
        <v>7417.198612851831</v>
      </c>
      <c r="I39" s="52">
        <f t="shared" si="2"/>
        <v>6752.815501256338</v>
      </c>
      <c r="L39">
        <f t="shared" si="5"/>
        <v>1.05</v>
      </c>
      <c r="M39">
        <f t="shared" si="6"/>
        <v>1.03</v>
      </c>
      <c r="N39" s="2"/>
    </row>
    <row r="40" spans="2:14" ht="12.75">
      <c r="B40" s="1">
        <v>17</v>
      </c>
      <c r="C40" s="14"/>
      <c r="D40" s="14">
        <f t="shared" si="3"/>
        <v>17958.563260221297</v>
      </c>
      <c r="E40" s="14">
        <f t="shared" si="4"/>
        <v>-7128.804434230895</v>
      </c>
      <c r="F40" s="14"/>
      <c r="G40" s="52">
        <f t="shared" si="0"/>
        <v>10829.758825990402</v>
      </c>
      <c r="H40" s="52">
        <f t="shared" si="1"/>
        <v>7734.208314046559</v>
      </c>
      <c r="I40" s="52">
        <f t="shared" si="2"/>
        <v>7000.251639931528</v>
      </c>
      <c r="L40">
        <f t="shared" si="5"/>
        <v>1.05</v>
      </c>
      <c r="M40">
        <f t="shared" si="6"/>
        <v>1.03</v>
      </c>
      <c r="N40" s="2"/>
    </row>
    <row r="41" spans="2:14" ht="12.75">
      <c r="B41" s="1">
        <v>18</v>
      </c>
      <c r="C41" s="14"/>
      <c r="D41" s="14">
        <f t="shared" si="3"/>
        <v>18856.491423232364</v>
      </c>
      <c r="E41" s="14">
        <f t="shared" si="4"/>
        <v>-7342.668567257822</v>
      </c>
      <c r="F41" s="14"/>
      <c r="G41" s="52">
        <f t="shared" si="0"/>
        <v>11513.822855974542</v>
      </c>
      <c r="H41" s="52">
        <f t="shared" si="1"/>
        <v>8061.511014304044</v>
      </c>
      <c r="I41" s="52">
        <f t="shared" si="2"/>
        <v>7253.82459098179</v>
      </c>
      <c r="L41">
        <f t="shared" si="5"/>
        <v>1.05</v>
      </c>
      <c r="M41">
        <f t="shared" si="6"/>
        <v>1.03</v>
      </c>
      <c r="N41" s="2"/>
    </row>
    <row r="42" spans="2:13" ht="12.75">
      <c r="B42" s="1">
        <v>19</v>
      </c>
      <c r="C42" s="14"/>
      <c r="D42" s="14">
        <f t="shared" si="3"/>
        <v>19799.315994393983</v>
      </c>
      <c r="E42" s="14">
        <f t="shared" si="4"/>
        <v>-7562.948624275557</v>
      </c>
      <c r="F42" s="14"/>
      <c r="G42" s="52">
        <f t="shared" si="0"/>
        <v>12236.367370118425</v>
      </c>
      <c r="H42" s="52">
        <f t="shared" si="1"/>
        <v>8399.418950697907</v>
      </c>
      <c r="I42" s="52">
        <f t="shared" si="2"/>
        <v>7513.679265544637</v>
      </c>
      <c r="L42">
        <f t="shared" si="5"/>
        <v>1.05</v>
      </c>
      <c r="M42">
        <f t="shared" si="6"/>
        <v>1.03</v>
      </c>
    </row>
    <row r="43" spans="2:13" ht="12.75">
      <c r="B43" s="1">
        <v>20</v>
      </c>
      <c r="C43" s="14"/>
      <c r="D43" s="14">
        <f t="shared" si="3"/>
        <v>20789.281794113682</v>
      </c>
      <c r="E43" s="14">
        <f t="shared" si="4"/>
        <v>-7789.837083003825</v>
      </c>
      <c r="F43" s="14"/>
      <c r="G43" s="52">
        <f t="shared" si="0"/>
        <v>12999.444711109856</v>
      </c>
      <c r="H43" s="52">
        <f t="shared" si="1"/>
        <v>8748.25363690009</v>
      </c>
      <c r="I43" s="52">
        <f t="shared" si="2"/>
        <v>7779.963969793835</v>
      </c>
      <c r="L43">
        <f t="shared" si="5"/>
        <v>1.05</v>
      </c>
      <c r="M43">
        <f t="shared" si="6"/>
        <v>1.03</v>
      </c>
    </row>
    <row r="44" spans="2:13" ht="12.75">
      <c r="B44" s="1">
        <v>21</v>
      </c>
      <c r="C44" s="14"/>
      <c r="D44" s="14">
        <f t="shared" si="3"/>
        <v>21828.745883819367</v>
      </c>
      <c r="E44" s="14">
        <f t="shared" si="4"/>
        <v>-8023.53219549394</v>
      </c>
      <c r="F44" s="14"/>
      <c r="G44" s="52">
        <f t="shared" si="0"/>
        <v>13805.213688325428</v>
      </c>
      <c r="H44" s="52">
        <f t="shared" si="1"/>
        <v>9108.346136935264</v>
      </c>
      <c r="I44" s="52">
        <f t="shared" si="2"/>
        <v>8052.830484376107</v>
      </c>
      <c r="L44">
        <f t="shared" si="5"/>
        <v>1.05</v>
      </c>
      <c r="M44">
        <f t="shared" si="6"/>
        <v>1.03</v>
      </c>
    </row>
    <row r="45" spans="2:13" ht="12.75">
      <c r="B45" s="1">
        <v>22</v>
      </c>
      <c r="C45" s="14"/>
      <c r="D45" s="14">
        <f t="shared" si="3"/>
        <v>22920.183178010335</v>
      </c>
      <c r="E45" s="14">
        <f t="shared" si="4"/>
        <v>-8264.238161358759</v>
      </c>
      <c r="F45" s="14"/>
      <c r="G45" s="52">
        <f t="shared" si="0"/>
        <v>14655.945016651576</v>
      </c>
      <c r="H45" s="52">
        <f t="shared" si="1"/>
        <v>9480.037346995778</v>
      </c>
      <c r="I45" s="52">
        <f t="shared" si="2"/>
        <v>8332.434145706115</v>
      </c>
      <c r="L45">
        <f t="shared" si="5"/>
        <v>1.05</v>
      </c>
      <c r="M45">
        <f t="shared" si="6"/>
        <v>1.03</v>
      </c>
    </row>
    <row r="46" spans="2:13" ht="12.75">
      <c r="B46" s="1">
        <v>23</v>
      </c>
      <c r="C46" s="14"/>
      <c r="D46" s="14">
        <f t="shared" si="3"/>
        <v>24066.19233691085</v>
      </c>
      <c r="E46" s="14">
        <f t="shared" si="4"/>
        <v>-8512.165306199522</v>
      </c>
      <c r="F46" s="14"/>
      <c r="G46" s="52">
        <f t="shared" si="0"/>
        <v>15554.02703071133</v>
      </c>
      <c r="H46" s="52">
        <f t="shared" si="1"/>
        <v>9863.678285554359</v>
      </c>
      <c r="I46" s="52">
        <f t="shared" si="2"/>
        <v>8618.933929163146</v>
      </c>
      <c r="L46">
        <f t="shared" si="5"/>
        <v>1.05</v>
      </c>
      <c r="M46">
        <f t="shared" si="6"/>
        <v>1.03</v>
      </c>
    </row>
    <row r="47" spans="2:13" ht="12.75">
      <c r="B47" s="1">
        <v>24</v>
      </c>
      <c r="C47" s="14"/>
      <c r="D47" s="14">
        <f t="shared" si="3"/>
        <v>25269.501953756397</v>
      </c>
      <c r="E47" s="14">
        <f t="shared" si="4"/>
        <v>-8767.530265385509</v>
      </c>
      <c r="F47" s="14"/>
      <c r="G47" s="52">
        <f t="shared" si="0"/>
        <v>16501.97168837089</v>
      </c>
      <c r="H47" s="52">
        <f t="shared" si="1"/>
        <v>10259.630392018642</v>
      </c>
      <c r="I47" s="52">
        <f t="shared" si="2"/>
        <v>8912.492534234016</v>
      </c>
      <c r="L47">
        <f t="shared" si="5"/>
        <v>1.05</v>
      </c>
      <c r="M47">
        <f t="shared" si="6"/>
        <v>1.03</v>
      </c>
    </row>
    <row r="48" spans="2:13" ht="12.75">
      <c r="B48" s="1">
        <v>25</v>
      </c>
      <c r="C48" s="14"/>
      <c r="D48" s="14">
        <f t="shared" si="3"/>
        <v>26532.977051444217</v>
      </c>
      <c r="E48" s="14">
        <f t="shared" si="4"/>
        <v>-9030.556173347075</v>
      </c>
      <c r="F48" s="14"/>
      <c r="G48" s="52">
        <f t="shared" si="0"/>
        <v>17502.420878097142</v>
      </c>
      <c r="H48" s="52">
        <f t="shared" si="1"/>
        <v>10668.265834178881</v>
      </c>
      <c r="I48" s="52">
        <f t="shared" si="2"/>
        <v>9213.276471647672</v>
      </c>
      <c r="L48">
        <f t="shared" si="5"/>
        <v>1.05</v>
      </c>
      <c r="M48">
        <f t="shared" si="6"/>
        <v>1.03</v>
      </c>
    </row>
    <row r="49" spans="2:13" ht="12.75">
      <c r="B49" s="1">
        <v>26</v>
      </c>
      <c r="C49" s="14"/>
      <c r="D49" s="14">
        <f t="shared" si="3"/>
        <v>27859.62590401643</v>
      </c>
      <c r="E49" s="14">
        <f t="shared" si="4"/>
        <v>-9301.472858547488</v>
      </c>
      <c r="F49" s="14"/>
      <c r="G49" s="52">
        <f t="shared" si="0"/>
        <v>18558.153045468942</v>
      </c>
      <c r="H49" s="52">
        <f t="shared" si="1"/>
        <v>11089.96782470757</v>
      </c>
      <c r="I49" s="52">
        <f t="shared" si="2"/>
        <v>9521.45615254815</v>
      </c>
      <c r="L49">
        <f t="shared" si="5"/>
        <v>1.05</v>
      </c>
      <c r="M49">
        <f t="shared" si="6"/>
        <v>1.03</v>
      </c>
    </row>
    <row r="50" spans="2:13" ht="12.75">
      <c r="B50" s="1">
        <v>27</v>
      </c>
      <c r="C50" s="14"/>
      <c r="D50" s="14">
        <f t="shared" si="3"/>
        <v>29252.60719921725</v>
      </c>
      <c r="E50" s="14">
        <f t="shared" si="4"/>
        <v>-9580.517044303913</v>
      </c>
      <c r="F50" s="14"/>
      <c r="G50" s="52">
        <f t="shared" si="0"/>
        <v>19672.090154913338</v>
      </c>
      <c r="H50" s="52">
        <f t="shared" si="1"/>
        <v>11525.13094697724</v>
      </c>
      <c r="I50" s="52">
        <f t="shared" si="2"/>
        <v>9837.2059797535</v>
      </c>
      <c r="L50">
        <f t="shared" si="5"/>
        <v>1.05</v>
      </c>
      <c r="M50">
        <f t="shared" si="6"/>
        <v>1.03</v>
      </c>
    </row>
    <row r="51" spans="2:13" ht="12.75">
      <c r="B51" s="1">
        <v>28</v>
      </c>
      <c r="C51" s="14"/>
      <c r="D51" s="14">
        <f t="shared" si="3"/>
        <v>30715.237559178116</v>
      </c>
      <c r="E51" s="14">
        <f t="shared" si="4"/>
        <v>-9867.932555633031</v>
      </c>
      <c r="F51" s="14"/>
      <c r="G51" s="52">
        <f t="shared" si="0"/>
        <v>20847.305003545087</v>
      </c>
      <c r="H51" s="52">
        <f t="shared" si="1"/>
        <v>11974.16149047066</v>
      </c>
      <c r="I51" s="52">
        <f t="shared" si="2"/>
        <v>10160.704441149537</v>
      </c>
      <c r="L51">
        <f t="shared" si="5"/>
        <v>1.05</v>
      </c>
      <c r="M51">
        <f t="shared" si="6"/>
        <v>1.03</v>
      </c>
    </row>
    <row r="52" spans="2:13" ht="12.75">
      <c r="B52" s="1">
        <v>29</v>
      </c>
      <c r="C52" s="14"/>
      <c r="D52" s="14">
        <f t="shared" si="3"/>
        <v>32250.999437137023</v>
      </c>
      <c r="E52" s="14">
        <f t="shared" si="4"/>
        <v>-10163.970532302023</v>
      </c>
      <c r="F52" s="14"/>
      <c r="G52" s="52">
        <f t="shared" si="0"/>
        <v>22087.028904835002</v>
      </c>
      <c r="H52" s="52">
        <f t="shared" si="1"/>
        <v>12437.47779606562</v>
      </c>
      <c r="I52" s="52">
        <f t="shared" si="2"/>
        <v>10492.134205268278</v>
      </c>
      <c r="L52">
        <f t="shared" si="5"/>
        <v>1.05</v>
      </c>
      <c r="M52">
        <f t="shared" si="6"/>
        <v>1.03</v>
      </c>
    </row>
    <row r="53" spans="2:13" ht="12.75">
      <c r="B53" s="1">
        <v>30</v>
      </c>
      <c r="C53" s="14"/>
      <c r="D53" s="14">
        <f t="shared" si="3"/>
        <v>33863.54940899387</v>
      </c>
      <c r="E53" s="14">
        <f t="shared" si="4"/>
        <v>-10468.889648271084</v>
      </c>
      <c r="F53" s="14"/>
      <c r="G53" s="52">
        <f t="shared" si="0"/>
        <v>23394.65976072279</v>
      </c>
      <c r="H53" s="52">
        <f t="shared" si="1"/>
        <v>12915.510611484806</v>
      </c>
      <c r="I53" s="52">
        <f t="shared" si="2"/>
        <v>10831.68221910227</v>
      </c>
      <c r="L53">
        <f t="shared" si="5"/>
        <v>1.05</v>
      </c>
      <c r="M53">
        <f t="shared" si="6"/>
        <v>1.03</v>
      </c>
    </row>
    <row r="54" spans="2:13" ht="12.75">
      <c r="B54" s="1">
        <v>31</v>
      </c>
      <c r="C54" s="14"/>
      <c r="D54" s="14">
        <f t="shared" si="3"/>
        <v>35556.726879443566</v>
      </c>
      <c r="E54" s="14">
        <f t="shared" si="4"/>
        <v>-10782.956337719217</v>
      </c>
      <c r="F54" s="14"/>
      <c r="G54" s="52">
        <f t="shared" si="0"/>
        <v>24773.77054172435</v>
      </c>
      <c r="H54" s="52">
        <f t="shared" si="1"/>
        <v>13408.703457209922</v>
      </c>
      <c r="I54" s="52">
        <f t="shared" si="2"/>
        <v>11179.53980820702</v>
      </c>
      <c r="L54">
        <f t="shared" si="5"/>
        <v>1.05</v>
      </c>
      <c r="M54">
        <f t="shared" si="6"/>
        <v>1.03</v>
      </c>
    </row>
    <row r="55" spans="2:13" ht="12.75">
      <c r="B55" s="1">
        <v>32</v>
      </c>
      <c r="C55" s="14"/>
      <c r="D55" s="14">
        <f t="shared" si="3"/>
        <v>37334.563223415746</v>
      </c>
      <c r="E55" s="14">
        <f t="shared" si="4"/>
        <v>-11106.445027850794</v>
      </c>
      <c r="F55" s="14"/>
      <c r="G55" s="52">
        <f t="shared" si="0"/>
        <v>26228.11819556495</v>
      </c>
      <c r="H55" s="52">
        <f t="shared" si="1"/>
        <v>13917.51300316777</v>
      </c>
      <c r="I55" s="52">
        <f t="shared" si="2"/>
        <v>11535.902779145086</v>
      </c>
      <c r="L55">
        <f t="shared" si="5"/>
        <v>1.05</v>
      </c>
      <c r="M55">
        <f t="shared" si="6"/>
        <v>1.03</v>
      </c>
    </row>
    <row r="56" spans="2:13" ht="12.75">
      <c r="B56" s="1">
        <v>33</v>
      </c>
      <c r="C56" s="14"/>
      <c r="D56" s="14">
        <f t="shared" si="3"/>
        <v>39201.29138458653</v>
      </c>
      <c r="E56" s="14">
        <f t="shared" si="4"/>
        <v>-11439.638378686317</v>
      </c>
      <c r="F56" s="14"/>
      <c r="G56" s="52">
        <f t="shared" si="0"/>
        <v>27761.653005900218</v>
      </c>
      <c r="H56" s="52">
        <f t="shared" si="1"/>
        <v>14442.409456505397</v>
      </c>
      <c r="I56" s="52">
        <f t="shared" si="2"/>
        <v>11900.971524326624</v>
      </c>
      <c r="L56">
        <f t="shared" si="5"/>
        <v>1.05</v>
      </c>
      <c r="M56">
        <f t="shared" si="6"/>
        <v>1.03</v>
      </c>
    </row>
    <row r="57" spans="2:13" ht="12.75">
      <c r="B57" s="1">
        <v>34</v>
      </c>
      <c r="C57" s="14"/>
      <c r="D57" s="14">
        <f t="shared" si="3"/>
        <v>41161.35595381586</v>
      </c>
      <c r="E57" s="14">
        <f t="shared" si="4"/>
        <v>-11782.827530046907</v>
      </c>
      <c r="F57" s="14"/>
      <c r="G57" s="52">
        <f t="shared" si="0"/>
        <v>29378.528423768952</v>
      </c>
      <c r="H57" s="52">
        <f t="shared" si="1"/>
        <v>14983.876960780377</v>
      </c>
      <c r="I57" s="52">
        <f t="shared" si="2"/>
        <v>12274.951129302415</v>
      </c>
      <c r="L57">
        <f t="shared" si="5"/>
        <v>1.05</v>
      </c>
      <c r="M57">
        <f t="shared" si="6"/>
        <v>1.03</v>
      </c>
    </row>
    <row r="58" spans="2:13" ht="12.75">
      <c r="B58" s="1">
        <v>35</v>
      </c>
      <c r="C58" s="14"/>
      <c r="D58" s="14">
        <f t="shared" si="3"/>
        <v>43219.423751506656</v>
      </c>
      <c r="E58" s="14">
        <f t="shared" si="4"/>
        <v>-12136.312355948314</v>
      </c>
      <c r="F58" s="14"/>
      <c r="G58" s="52">
        <f t="shared" si="0"/>
        <v>31083.111395558342</v>
      </c>
      <c r="H58" s="52">
        <f t="shared" si="1"/>
        <v>15542.414006902216</v>
      </c>
      <c r="I58" s="52">
        <f t="shared" si="2"/>
        <v>12658.051482566767</v>
      </c>
      <c r="L58">
        <f t="shared" si="5"/>
        <v>1.05</v>
      </c>
      <c r="M58">
        <f t="shared" si="6"/>
        <v>1.03</v>
      </c>
    </row>
    <row r="59" spans="2:13" ht="12.75">
      <c r="B59" s="1">
        <v>36</v>
      </c>
      <c r="C59" s="14"/>
      <c r="D59" s="14">
        <f t="shared" si="3"/>
        <v>45380.39493908199</v>
      </c>
      <c r="E59" s="14">
        <f t="shared" si="4"/>
        <v>-12500.401726626764</v>
      </c>
      <c r="F59" s="14"/>
      <c r="G59" s="52">
        <f t="shared" si="0"/>
        <v>32879.99321245523</v>
      </c>
      <c r="H59" s="52">
        <f t="shared" si="1"/>
        <v>16118.533856170476</v>
      </c>
      <c r="I59" s="52">
        <f t="shared" si="2"/>
        <v>13050.48738792898</v>
      </c>
      <c r="L59">
        <f t="shared" si="5"/>
        <v>1.05</v>
      </c>
      <c r="M59">
        <f t="shared" si="6"/>
        <v>1.03</v>
      </c>
    </row>
    <row r="60" spans="2:13" ht="12.75">
      <c r="B60" s="1">
        <v>37</v>
      </c>
      <c r="C60" s="14"/>
      <c r="D60" s="14">
        <f t="shared" si="3"/>
        <v>47649.41468603609</v>
      </c>
      <c r="E60" s="14">
        <f t="shared" si="4"/>
        <v>-12875.413778425567</v>
      </c>
      <c r="F60" s="14"/>
      <c r="G60" s="52">
        <f t="shared" si="0"/>
        <v>34774.00090761053</v>
      </c>
      <c r="H60" s="52">
        <f t="shared" si="1"/>
        <v>16712.7649757656</v>
      </c>
      <c r="I60" s="52">
        <f t="shared" si="2"/>
        <v>13452.478679513464</v>
      </c>
      <c r="L60">
        <f t="shared" si="5"/>
        <v>1.05</v>
      </c>
      <c r="M60">
        <f t="shared" si="6"/>
        <v>1.03</v>
      </c>
    </row>
    <row r="61" spans="2:13" ht="12.75">
      <c r="B61" s="1">
        <v>38</v>
      </c>
      <c r="C61" s="14"/>
      <c r="D61" s="14">
        <f t="shared" si="3"/>
        <v>50031.8854203379</v>
      </c>
      <c r="E61" s="14">
        <f t="shared" si="4"/>
        <v>-13261.676191778335</v>
      </c>
      <c r="F61" s="14"/>
      <c r="G61" s="52">
        <f t="shared" si="0"/>
        <v>36770.209228559565</v>
      </c>
      <c r="H61" s="52">
        <f t="shared" si="1"/>
        <v>17325.651487058753</v>
      </c>
      <c r="I61" s="52">
        <f t="shared" si="2"/>
        <v>13864.250339450036</v>
      </c>
      <c r="L61">
        <f t="shared" si="5"/>
        <v>1.05</v>
      </c>
      <c r="M61">
        <f t="shared" si="6"/>
        <v>1.03</v>
      </c>
    </row>
    <row r="62" spans="2:13" ht="12.75">
      <c r="B62" s="1">
        <v>39</v>
      </c>
      <c r="C62" s="14"/>
      <c r="D62" s="14">
        <f t="shared" si="3"/>
        <v>52533.4796913548</v>
      </c>
      <c r="E62" s="14">
        <f t="shared" si="4"/>
        <v>-13659.526477531686</v>
      </c>
      <c r="F62" s="14"/>
      <c r="G62" s="52">
        <f t="shared" si="0"/>
        <v>38873.953213823115</v>
      </c>
      <c r="H62" s="52">
        <f t="shared" si="1"/>
        <v>17957.753627117807</v>
      </c>
      <c r="I62" s="52">
        <f t="shared" si="2"/>
        <v>14286.032618317242</v>
      </c>
      <c r="L62">
        <f t="shared" si="5"/>
        <v>1.05</v>
      </c>
      <c r="M62">
        <f t="shared" si="6"/>
        <v>1.03</v>
      </c>
    </row>
    <row r="63" spans="2:13" ht="12.75">
      <c r="B63" s="1">
        <v>40</v>
      </c>
      <c r="C63" s="14"/>
      <c r="D63" s="14">
        <f t="shared" si="3"/>
        <v>55160.15367592254</v>
      </c>
      <c r="E63" s="14">
        <f t="shared" si="4"/>
        <v>-14069.312271857638</v>
      </c>
      <c r="F63" s="14"/>
      <c r="G63" s="52">
        <f t="shared" si="0"/>
        <v>41090.84140406491</v>
      </c>
      <c r="H63" s="52">
        <f t="shared" si="1"/>
        <v>18609.64822379766</v>
      </c>
      <c r="I63" s="52">
        <f t="shared" si="2"/>
        <v>14718.0611584032</v>
      </c>
      <c r="L63">
        <f t="shared" si="5"/>
        <v>1.05</v>
      </c>
      <c r="M63">
        <f t="shared" si="6"/>
        <v>1.03</v>
      </c>
    </row>
    <row r="64" spans="2:13" ht="12.75">
      <c r="B64" s="1">
        <v>41</v>
      </c>
      <c r="C64" s="14"/>
      <c r="D64" s="14">
        <f t="shared" si="3"/>
        <v>57918.16135971867</v>
      </c>
      <c r="E64" s="14">
        <f t="shared" si="4"/>
        <v>-14491.391640013368</v>
      </c>
      <c r="F64" s="14"/>
      <c r="G64" s="52">
        <f t="shared" si="0"/>
        <v>43426.769719705306</v>
      </c>
      <c r="H64" s="52">
        <f t="shared" si="1"/>
        <v>19281.929184814697</v>
      </c>
      <c r="I64" s="52">
        <f t="shared" si="2"/>
        <v>15160.577119849793</v>
      </c>
      <c r="L64">
        <f t="shared" si="5"/>
        <v>1.05</v>
      </c>
      <c r="M64">
        <f t="shared" si="6"/>
        <v>1.03</v>
      </c>
    </row>
    <row r="65" spans="2:13" ht="12.75">
      <c r="B65" s="1">
        <v>42</v>
      </c>
      <c r="C65" s="14"/>
      <c r="D65" s="14">
        <f t="shared" si="3"/>
        <v>60814.06942770461</v>
      </c>
      <c r="E65" s="14">
        <f t="shared" si="4"/>
        <v>-14926.133389213768</v>
      </c>
      <c r="F65" s="14"/>
      <c r="G65" s="52">
        <f t="shared" si="0"/>
        <v>45887.93603849084</v>
      </c>
      <c r="H65" s="52">
        <f t="shared" si="1"/>
        <v>19975.208001216546</v>
      </c>
      <c r="I65" s="52">
        <f t="shared" si="2"/>
        <v>15613.827309747714</v>
      </c>
      <c r="L65">
        <f t="shared" si="5"/>
        <v>1.05</v>
      </c>
      <c r="M65">
        <f t="shared" si="6"/>
        <v>1.03</v>
      </c>
    </row>
    <row r="66" spans="2:13" ht="12.75">
      <c r="B66" s="1">
        <v>43</v>
      </c>
      <c r="C66" s="14"/>
      <c r="D66" s="14">
        <f t="shared" si="3"/>
        <v>63854.77289908985</v>
      </c>
      <c r="E66" s="14">
        <f t="shared" si="4"/>
        <v>-15373.917390890181</v>
      </c>
      <c r="F66" s="14"/>
      <c r="G66" s="52">
        <f t="shared" si="0"/>
        <v>48480.85550819967</v>
      </c>
      <c r="H66" s="52">
        <f t="shared" si="1"/>
        <v>20690.114265670825</v>
      </c>
      <c r="I66" s="52">
        <f t="shared" si="2"/>
        <v>16078.064314251349</v>
      </c>
      <c r="L66">
        <f t="shared" si="5"/>
        <v>1.05</v>
      </c>
      <c r="M66">
        <f t="shared" si="6"/>
        <v>1.03</v>
      </c>
    </row>
    <row r="67" spans="2:13" ht="12.75">
      <c r="B67" s="1">
        <v>44</v>
      </c>
      <c r="C67" s="14"/>
      <c r="D67" s="14">
        <f t="shared" si="3"/>
        <v>67047.51154404435</v>
      </c>
      <c r="E67" s="14">
        <f t="shared" si="4"/>
        <v>-15835.134912616886</v>
      </c>
      <c r="F67" s="14"/>
      <c r="G67" s="52">
        <f t="shared" si="0"/>
        <v>51212.37663142746</v>
      </c>
      <c r="H67" s="52">
        <f t="shared" si="1"/>
        <v>21427.296206008774</v>
      </c>
      <c r="I67" s="52">
        <f t="shared" si="2"/>
        <v>16553.546633784157</v>
      </c>
      <c r="L67">
        <f t="shared" si="5"/>
        <v>1.05</v>
      </c>
      <c r="M67">
        <f t="shared" si="6"/>
        <v>1.03</v>
      </c>
    </row>
    <row r="68" spans="2:13" ht="12.75">
      <c r="B68" s="1">
        <v>45</v>
      </c>
      <c r="C68" s="14"/>
      <c r="D68" s="14">
        <f t="shared" si="3"/>
        <v>70399.88712124657</v>
      </c>
      <c r="E68" s="14">
        <f t="shared" si="4"/>
        <v>-16310.188959995394</v>
      </c>
      <c r="F68" s="14"/>
      <c r="G68" s="52">
        <f t="shared" si="0"/>
        <v>54089.69816125118</v>
      </c>
      <c r="H68" s="52">
        <f t="shared" si="1"/>
        <v>22187.42123447253</v>
      </c>
      <c r="I68" s="52">
        <f t="shared" si="2"/>
        <v>17040.538821406826</v>
      </c>
      <c r="L68">
        <f t="shared" si="5"/>
        <v>1.05</v>
      </c>
      <c r="M68">
        <f t="shared" si="6"/>
        <v>1.03</v>
      </c>
    </row>
    <row r="69" spans="2:13" ht="12.75">
      <c r="B69" s="1">
        <v>46</v>
      </c>
      <c r="C69" s="14"/>
      <c r="D69" s="14">
        <f t="shared" si="3"/>
        <v>73919.88147730891</v>
      </c>
      <c r="E69" s="14">
        <f t="shared" si="4"/>
        <v>-16799.494628795255</v>
      </c>
      <c r="F69" s="14"/>
      <c r="G69" s="52">
        <f t="shared" si="0"/>
        <v>57120.386848513655</v>
      </c>
      <c r="H69" s="52">
        <f t="shared" si="1"/>
        <v>22971.176513128055</v>
      </c>
      <c r="I69" s="52">
        <f t="shared" si="2"/>
        <v>17539.31162442225</v>
      </c>
      <c r="L69">
        <f t="shared" si="5"/>
        <v>1.05</v>
      </c>
      <c r="M69">
        <f t="shared" si="6"/>
        <v>1.03</v>
      </c>
    </row>
    <row r="70" spans="2:13" ht="12.75">
      <c r="B70" s="1">
        <v>47</v>
      </c>
      <c r="C70" s="14"/>
      <c r="D70" s="14">
        <f t="shared" si="3"/>
        <v>77615.87555117437</v>
      </c>
      <c r="E70" s="14">
        <f t="shared" si="4"/>
        <v>-17303.479467659112</v>
      </c>
      <c r="F70" s="14"/>
      <c r="G70" s="52">
        <f t="shared" si="0"/>
        <v>60312.396083515254</v>
      </c>
      <c r="H70" s="52">
        <f t="shared" si="1"/>
        <v>23779.26953591931</v>
      </c>
      <c r="I70" s="52">
        <f t="shared" si="2"/>
        <v>18050.14212929292</v>
      </c>
      <c r="L70">
        <f t="shared" si="5"/>
        <v>1.05</v>
      </c>
      <c r="M70">
        <f t="shared" si="6"/>
        <v>1.03</v>
      </c>
    </row>
    <row r="71" spans="2:13" ht="12.75">
      <c r="B71" s="1">
        <v>48</v>
      </c>
      <c r="C71" s="14"/>
      <c r="D71" s="14">
        <f t="shared" si="3"/>
        <v>81496.66932873309</v>
      </c>
      <c r="E71" s="14">
        <f t="shared" si="4"/>
        <v>-17822.583851688887</v>
      </c>
      <c r="F71" s="14"/>
      <c r="G71" s="52">
        <f t="shared" si="0"/>
        <v>63674.085477044195</v>
      </c>
      <c r="H71" s="52">
        <f t="shared" si="1"/>
        <v>24612.428727853134</v>
      </c>
      <c r="I71" s="52">
        <f t="shared" si="2"/>
        <v>18573.31390994833</v>
      </c>
      <c r="L71">
        <f t="shared" si="5"/>
        <v>1.05</v>
      </c>
      <c r="M71">
        <f t="shared" si="6"/>
        <v>1.03</v>
      </c>
    </row>
    <row r="72" spans="2:13" ht="12.75">
      <c r="B72" s="1">
        <v>49</v>
      </c>
      <c r="C72" s="14"/>
      <c r="D72" s="14">
        <f t="shared" si="3"/>
        <v>85571.50279516974</v>
      </c>
      <c r="E72" s="14">
        <f t="shared" si="4"/>
        <v>-18357.261367239553</v>
      </c>
      <c r="F72" s="14"/>
      <c r="G72" s="52">
        <f t="shared" si="0"/>
        <v>67214.24142793019</v>
      </c>
      <c r="H72" s="52">
        <f t="shared" si="1"/>
        <v>25471.404061818994</v>
      </c>
      <c r="I72" s="52">
        <f t="shared" si="2"/>
        <v>19109.11717956165</v>
      </c>
      <c r="L72">
        <f t="shared" si="5"/>
        <v>1.05</v>
      </c>
      <c r="M72">
        <f t="shared" si="6"/>
        <v>1.03</v>
      </c>
    </row>
    <row r="73" spans="2:13" ht="12.75">
      <c r="B73" s="1">
        <v>50</v>
      </c>
      <c r="C73" s="14"/>
      <c r="D73" s="14">
        <f t="shared" si="3"/>
        <v>89850.07793492824</v>
      </c>
      <c r="E73" s="14">
        <f t="shared" si="4"/>
        <v>-18907.97920825674</v>
      </c>
      <c r="F73" s="14"/>
      <c r="G73" s="52">
        <f t="shared" si="0"/>
        <v>70942.0987266715</v>
      </c>
      <c r="H73" s="52">
        <f t="shared" si="1"/>
        <v>26356.967693562103</v>
      </c>
      <c r="I73" s="52">
        <f t="shared" si="2"/>
        <v>19657.848945876805</v>
      </c>
      <c r="L73">
        <f t="shared" si="5"/>
        <v>1.05</v>
      </c>
      <c r="M73">
        <f t="shared" si="6"/>
        <v>1.03</v>
      </c>
    </row>
    <row r="74" spans="2:13" ht="12.75">
      <c r="B74" s="1">
        <v>51</v>
      </c>
      <c r="C74" s="14"/>
      <c r="D74" s="14">
        <f t="shared" si="3"/>
        <v>94342.58183167466</v>
      </c>
      <c r="E74" s="14">
        <f t="shared" si="4"/>
        <v>-19475.218584504444</v>
      </c>
      <c r="F74" s="14"/>
      <c r="G74" s="52">
        <f t="shared" si="0"/>
        <v>74867.36324717021</v>
      </c>
      <c r="H74" s="52">
        <f t="shared" si="1"/>
        <v>27269.914615344216</v>
      </c>
      <c r="I74" s="52">
        <f t="shared" si="2"/>
        <v>20219.813170169018</v>
      </c>
      <c r="L74">
        <f t="shared" si="5"/>
        <v>1.05</v>
      </c>
      <c r="M74">
        <f t="shared" si="6"/>
        <v>1.03</v>
      </c>
    </row>
    <row r="75" spans="2:13" ht="12.75">
      <c r="B75" s="1">
        <v>52</v>
      </c>
      <c r="C75" s="14"/>
      <c r="D75" s="14">
        <f t="shared" si="3"/>
        <v>99059.71092325839</v>
      </c>
      <c r="E75" s="14">
        <f t="shared" si="4"/>
        <v>-20059.475142039577</v>
      </c>
      <c r="F75" s="14"/>
      <c r="G75" s="52">
        <f t="shared" si="0"/>
        <v>79000.23578121881</v>
      </c>
      <c r="H75" s="52">
        <f t="shared" si="1"/>
        <v>28211.063328841657</v>
      </c>
      <c r="I75" s="52">
        <f t="shared" si="2"/>
        <v>20795.32092992387</v>
      </c>
      <c r="L75">
        <f t="shared" si="5"/>
        <v>1.05</v>
      </c>
      <c r="M75">
        <f t="shared" si="6"/>
        <v>1.03</v>
      </c>
    </row>
    <row r="76" spans="2:13" ht="12.75">
      <c r="B76" s="1">
        <v>53</v>
      </c>
      <c r="C76" s="14"/>
      <c r="D76" s="14">
        <f t="shared" si="3"/>
        <v>104012.69646942131</v>
      </c>
      <c r="E76" s="14">
        <f t="shared" si="4"/>
        <v>-20661.259396300764</v>
      </c>
      <c r="F76" s="14"/>
      <c r="G76" s="52">
        <f t="shared" si="0"/>
        <v>83351.43707312054</v>
      </c>
      <c r="H76" s="52">
        <f t="shared" si="1"/>
        <v>29181.256537846697</v>
      </c>
      <c r="I76" s="52">
        <f t="shared" si="2"/>
        <v>21384.69058532172</v>
      </c>
      <c r="L76">
        <f t="shared" si="5"/>
        <v>1.05</v>
      </c>
      <c r="M76">
        <f t="shared" si="6"/>
        <v>1.03</v>
      </c>
    </row>
    <row r="77" spans="2:13" ht="12.75">
      <c r="B77" s="1">
        <v>54</v>
      </c>
      <c r="C77" s="14"/>
      <c r="D77" s="14">
        <f t="shared" si="3"/>
        <v>109213.33129289238</v>
      </c>
      <c r="E77" s="14">
        <f t="shared" si="4"/>
        <v>-21281.097178189786</v>
      </c>
      <c r="F77" s="14"/>
      <c r="G77" s="52">
        <f t="shared" si="0"/>
        <v>87932.2341147026</v>
      </c>
      <c r="H77" s="52">
        <f t="shared" si="1"/>
        <v>30181.36186135457</v>
      </c>
      <c r="I77" s="52">
        <f t="shared" si="2"/>
        <v>21988.247949616718</v>
      </c>
      <c r="L77">
        <f t="shared" si="5"/>
        <v>1.05</v>
      </c>
      <c r="M77">
        <f t="shared" si="6"/>
        <v>1.03</v>
      </c>
    </row>
    <row r="78" spans="2:13" ht="12.75">
      <c r="B78" s="1">
        <v>55</v>
      </c>
      <c r="C78" s="14"/>
      <c r="D78" s="14">
        <f t="shared" si="3"/>
        <v>114673.997857537</v>
      </c>
      <c r="E78" s="14">
        <f t="shared" si="4"/>
        <v>-21919.53009353548</v>
      </c>
      <c r="F78" s="14"/>
      <c r="G78" s="52">
        <f t="shared" si="0"/>
        <v>92754.46776400153</v>
      </c>
      <c r="H78" s="52">
        <f t="shared" si="1"/>
        <v>31212.272567636162</v>
      </c>
      <c r="I78" s="52">
        <f t="shared" si="2"/>
        <v>22606.326463501206</v>
      </c>
      <c r="L78">
        <f t="shared" si="5"/>
        <v>1.05</v>
      </c>
      <c r="M78">
        <f t="shared" si="6"/>
        <v>1.03</v>
      </c>
    </row>
    <row r="79" spans="2:13" ht="12.75">
      <c r="B79" s="1">
        <v>56</v>
      </c>
      <c r="C79" s="14"/>
      <c r="D79" s="14">
        <f t="shared" si="3"/>
        <v>120407.69775041386</v>
      </c>
      <c r="E79" s="14">
        <f t="shared" si="4"/>
        <v>-22577.115996341545</v>
      </c>
      <c r="F79" s="14"/>
      <c r="G79" s="52">
        <f t="shared" si="0"/>
        <v>97830.58175407232</v>
      </c>
      <c r="H79" s="52">
        <f t="shared" si="1"/>
        <v>32274.9083299134</v>
      </c>
      <c r="I79" s="52">
        <f t="shared" si="2"/>
        <v>23239.2673735491</v>
      </c>
      <c r="L79">
        <f t="shared" si="5"/>
        <v>1.05</v>
      </c>
      <c r="M79">
        <f t="shared" si="6"/>
        <v>1.03</v>
      </c>
    </row>
    <row r="80" spans="2:13" ht="12.75">
      <c r="B80" s="1">
        <v>57</v>
      </c>
      <c r="C80" s="14"/>
      <c r="D80" s="14">
        <f t="shared" si="3"/>
        <v>126428.08263793457</v>
      </c>
      <c r="E80" s="14">
        <f t="shared" si="4"/>
        <v>-23254.42947623179</v>
      </c>
      <c r="F80" s="14"/>
      <c r="G80" s="52">
        <f t="shared" si="0"/>
        <v>103173.65316170278</v>
      </c>
      <c r="H80" s="52">
        <f t="shared" si="1"/>
        <v>33370.216004273134</v>
      </c>
      <c r="I80" s="52">
        <f t="shared" si="2"/>
        <v>23887.419914833357</v>
      </c>
      <c r="L80">
        <f t="shared" si="5"/>
        <v>1.05</v>
      </c>
      <c r="M80">
        <f t="shared" si="6"/>
        <v>1.03</v>
      </c>
    </row>
    <row r="81" spans="2:13" ht="12.75">
      <c r="B81" s="1">
        <v>58</v>
      </c>
      <c r="C81" s="14"/>
      <c r="D81" s="14">
        <f t="shared" si="3"/>
        <v>132749.4867698313</v>
      </c>
      <c r="E81" s="14">
        <f t="shared" si="4"/>
        <v>-23952.062360518747</v>
      </c>
      <c r="F81" s="14"/>
      <c r="G81" s="52">
        <f t="shared" si="0"/>
        <v>108797.42440931256</v>
      </c>
      <c r="H81" s="52">
        <f t="shared" si="1"/>
        <v>34499.1704304734</v>
      </c>
      <c r="I81" s="52">
        <f t="shared" si="2"/>
        <v>24551.14149781529</v>
      </c>
      <c r="L81">
        <f t="shared" si="5"/>
        <v>1.05</v>
      </c>
      <c r="M81">
        <f t="shared" si="6"/>
        <v>1.03</v>
      </c>
    </row>
    <row r="82" spans="2:13" ht="12.75">
      <c r="B82" s="1">
        <v>59</v>
      </c>
      <c r="C82" s="14"/>
      <c r="D82" s="14">
        <f t="shared" si="3"/>
        <v>139386.96110832287</v>
      </c>
      <c r="E82" s="14">
        <f t="shared" si="4"/>
        <v>-24670.62423133431</v>
      </c>
      <c r="F82" s="14"/>
      <c r="G82" s="52">
        <f t="shared" si="0"/>
        <v>114716.33687698856</v>
      </c>
      <c r="H82" s="52">
        <f t="shared" si="1"/>
        <v>35662.77525631583</v>
      </c>
      <c r="I82" s="52">
        <f t="shared" si="2"/>
        <v>25230.797899605746</v>
      </c>
      <c r="L82">
        <f t="shared" si="5"/>
        <v>1.05</v>
      </c>
      <c r="M82">
        <f t="shared" si="6"/>
        <v>1.03</v>
      </c>
    </row>
    <row r="83" spans="2:13" ht="12.75">
      <c r="B83" s="1">
        <v>60</v>
      </c>
      <c r="C83" s="14"/>
      <c r="D83" s="14">
        <f t="shared" si="3"/>
        <v>146356.309163739</v>
      </c>
      <c r="E83" s="14">
        <f t="shared" si="4"/>
        <v>-25410.74295827434</v>
      </c>
      <c r="F83" s="14">
        <v>30000</v>
      </c>
      <c r="G83" s="52">
        <f t="shared" si="0"/>
        <v>150945.56620546465</v>
      </c>
      <c r="H83" s="52">
        <f t="shared" si="1"/>
        <v>46005.53178004917</v>
      </c>
      <c r="I83" s="52">
        <f t="shared" si="2"/>
        <v>32357.779727544723</v>
      </c>
      <c r="L83">
        <f t="shared" si="5"/>
        <v>1.05</v>
      </c>
      <c r="M83">
        <f t="shared" si="6"/>
        <v>1.03</v>
      </c>
    </row>
    <row r="84" spans="2:9" ht="12.75">
      <c r="B84" s="1"/>
      <c r="C84" s="14"/>
      <c r="D84" s="14"/>
      <c r="E84" s="14"/>
      <c r="F84" s="14"/>
      <c r="G84" s="14"/>
      <c r="H84" s="53"/>
      <c r="I84" s="53"/>
    </row>
    <row r="85" spans="2:9" ht="12.75">
      <c r="B85" s="1"/>
      <c r="C85" s="53"/>
      <c r="D85" s="53"/>
      <c r="E85" s="14"/>
      <c r="F85" s="14"/>
      <c r="G85" s="14" t="s">
        <v>33</v>
      </c>
      <c r="H85" s="59">
        <f>SUM(H23:H84)</f>
        <v>634233.4219920716</v>
      </c>
      <c r="I85" s="59">
        <f>SUM(I23:I84)</f>
        <v>439642.83775147074</v>
      </c>
    </row>
    <row r="86" spans="2:9" ht="12.75">
      <c r="B86" s="1"/>
      <c r="C86" s="14"/>
      <c r="D86" s="14"/>
      <c r="E86" s="14"/>
      <c r="F86" s="14"/>
      <c r="G86" s="14"/>
      <c r="H86" s="53"/>
      <c r="I86" s="54"/>
    </row>
    <row r="87" spans="2:9" ht="12.75">
      <c r="B87" s="1"/>
      <c r="C87" s="14"/>
      <c r="D87" s="14"/>
      <c r="E87" s="14"/>
      <c r="F87" s="14"/>
      <c r="G87" s="14"/>
      <c r="H87" s="53"/>
      <c r="I87" s="54"/>
    </row>
    <row r="88" spans="2:9" ht="13.5" thickBot="1">
      <c r="B88" s="1"/>
      <c r="C88" s="14"/>
      <c r="D88" s="14"/>
      <c r="E88" s="14"/>
      <c r="F88" s="14"/>
      <c r="G88" s="57" t="s">
        <v>35</v>
      </c>
      <c r="H88" s="58" t="s">
        <v>36</v>
      </c>
      <c r="I88" s="54"/>
    </row>
    <row r="89" spans="2:9" ht="13.5" thickTop="1">
      <c r="B89" s="2"/>
      <c r="C89" s="53"/>
      <c r="D89" s="53"/>
      <c r="E89" s="53"/>
      <c r="F89" s="53"/>
      <c r="G89" s="33">
        <v>0.02</v>
      </c>
      <c r="H89" s="59">
        <f>NPV(G89,$G$24:$G$83)+$H$23</f>
        <v>634233.4219920706</v>
      </c>
      <c r="I89" s="54"/>
    </row>
    <row r="90" spans="2:9" ht="12.75">
      <c r="B90" s="2"/>
      <c r="C90" s="53"/>
      <c r="D90" s="53"/>
      <c r="E90" s="53"/>
      <c r="F90" s="53"/>
      <c r="G90" s="33">
        <v>0.021</v>
      </c>
      <c r="H90" s="14">
        <f aca="true" t="shared" si="7" ref="H90:H98">NPV(G90,$G$24:$G$83)+$H$23</f>
        <v>597862.0914939606</v>
      </c>
      <c r="I90" s="54"/>
    </row>
    <row r="91" spans="2:9" ht="12.75">
      <c r="B91" s="2"/>
      <c r="C91" s="53"/>
      <c r="D91" s="53"/>
      <c r="E91" s="53"/>
      <c r="F91" s="53"/>
      <c r="G91" s="33">
        <v>0.022</v>
      </c>
      <c r="H91" s="14">
        <f t="shared" si="7"/>
        <v>563172.5801320088</v>
      </c>
      <c r="I91" s="54"/>
    </row>
    <row r="92" spans="3:9" ht="12.75">
      <c r="C92" s="54"/>
      <c r="D92" s="54"/>
      <c r="E92" s="54"/>
      <c r="F92" s="54"/>
      <c r="G92" s="33">
        <v>0.023</v>
      </c>
      <c r="H92" s="14">
        <f t="shared" si="7"/>
        <v>530082.2611472444</v>
      </c>
      <c r="I92" s="54"/>
    </row>
    <row r="93" spans="3:9" ht="12.75">
      <c r="C93" s="54"/>
      <c r="D93" s="54"/>
      <c r="E93" s="54"/>
      <c r="F93" s="54"/>
      <c r="G93" s="33">
        <v>0.024</v>
      </c>
      <c r="H93" s="14">
        <f t="shared" si="7"/>
        <v>498512.77506354416</v>
      </c>
      <c r="I93" s="54"/>
    </row>
    <row r="94" spans="3:9" ht="12.75">
      <c r="C94" s="54"/>
      <c r="D94" s="54"/>
      <c r="E94" s="54"/>
      <c r="F94" s="54"/>
      <c r="G94" s="33">
        <v>0.025</v>
      </c>
      <c r="H94" s="14">
        <f t="shared" si="7"/>
        <v>468389.8005093432</v>
      </c>
      <c r="I94" s="54"/>
    </row>
    <row r="95" spans="3:9" ht="12.75">
      <c r="C95" s="54"/>
      <c r="D95" s="54"/>
      <c r="E95" s="54"/>
      <c r="F95" s="54"/>
      <c r="G95" s="33">
        <v>0.026</v>
      </c>
      <c r="H95" s="59">
        <f t="shared" si="7"/>
        <v>439642.8377514694</v>
      </c>
      <c r="I95" s="54"/>
    </row>
    <row r="96" spans="3:9" ht="12.75">
      <c r="C96" s="54"/>
      <c r="D96" s="54"/>
      <c r="E96" s="54"/>
      <c r="F96" s="54"/>
      <c r="G96" s="33">
        <v>0.027</v>
      </c>
      <c r="H96" s="14">
        <f t="shared" si="7"/>
        <v>412205.00421630737</v>
      </c>
      <c r="I96" s="54"/>
    </row>
    <row r="97" spans="3:9" ht="12.75">
      <c r="C97" s="54"/>
      <c r="D97" s="54"/>
      <c r="E97" s="54"/>
      <c r="F97" s="54"/>
      <c r="G97" s="33">
        <v>0.028</v>
      </c>
      <c r="H97" s="14">
        <f t="shared" si="7"/>
        <v>386012.84131541516</v>
      </c>
      <c r="I97" s="54"/>
    </row>
    <row r="98" spans="3:9" ht="12.75">
      <c r="C98" s="54"/>
      <c r="D98" s="54"/>
      <c r="E98" s="54"/>
      <c r="F98" s="54"/>
      <c r="G98" s="33">
        <v>0.029</v>
      </c>
      <c r="H98" s="14">
        <f t="shared" si="7"/>
        <v>361006.13193301216</v>
      </c>
      <c r="I98" s="54"/>
    </row>
    <row r="99" spans="3:9" ht="12.75">
      <c r="C99" s="54"/>
      <c r="D99" s="54"/>
      <c r="E99" s="54"/>
      <c r="F99" s="54"/>
      <c r="G99" s="55"/>
      <c r="H99" s="14"/>
      <c r="I99" s="54"/>
    </row>
    <row r="100" spans="3:9" ht="12.75">
      <c r="C100" s="54"/>
      <c r="D100" s="54"/>
      <c r="E100" s="54"/>
      <c r="F100" s="54"/>
      <c r="G100" s="55"/>
      <c r="H100" s="14"/>
      <c r="I100" s="54"/>
    </row>
    <row r="101" spans="3:9" ht="12.75">
      <c r="C101" s="54"/>
      <c r="D101" s="54"/>
      <c r="E101" s="54"/>
      <c r="F101" s="54"/>
      <c r="G101" s="55"/>
      <c r="H101" s="14"/>
      <c r="I101" s="54"/>
    </row>
    <row r="102" spans="3:9" ht="12.75">
      <c r="C102" s="54"/>
      <c r="D102" s="54"/>
      <c r="E102" s="54"/>
      <c r="F102" s="54"/>
      <c r="G102" s="55"/>
      <c r="H102" s="14"/>
      <c r="I102" s="54"/>
    </row>
    <row r="103" spans="3:9" ht="12.75">
      <c r="C103" s="54"/>
      <c r="D103" s="54"/>
      <c r="E103" s="54"/>
      <c r="F103" s="54"/>
      <c r="G103" s="55"/>
      <c r="H103" s="14"/>
      <c r="I103" s="54"/>
    </row>
    <row r="104" spans="3:9" ht="12.75">
      <c r="C104" s="54"/>
      <c r="D104" s="54"/>
      <c r="E104" s="54"/>
      <c r="F104" s="54"/>
      <c r="G104" s="14"/>
      <c r="H104" s="14"/>
      <c r="I104" s="54"/>
    </row>
    <row r="105" spans="3:9" ht="12.75">
      <c r="C105" s="54"/>
      <c r="D105" s="54"/>
      <c r="E105" s="54"/>
      <c r="F105" s="54"/>
      <c r="G105" s="53"/>
      <c r="H105" s="54"/>
      <c r="I105" s="54"/>
    </row>
    <row r="106" spans="3:9" ht="12.75">
      <c r="C106" s="54"/>
      <c r="D106" s="54"/>
      <c r="E106" s="54"/>
      <c r="F106" s="54"/>
      <c r="G106" s="54"/>
      <c r="H106" s="54"/>
      <c r="I106" s="54"/>
    </row>
    <row r="107" spans="3:9" ht="12.75">
      <c r="C107" s="54"/>
      <c r="D107" s="54"/>
      <c r="E107" s="54"/>
      <c r="F107" s="54"/>
      <c r="G107" s="54"/>
      <c r="H107" s="54"/>
      <c r="I107" s="54"/>
    </row>
    <row r="108" spans="3:9" ht="12.75">
      <c r="C108" s="54"/>
      <c r="D108" s="54"/>
      <c r="E108" s="54"/>
      <c r="F108" s="54"/>
      <c r="G108" s="54"/>
      <c r="H108" s="54"/>
      <c r="I108" s="54"/>
    </row>
    <row r="109" spans="3:9" ht="12.75">
      <c r="C109" s="54"/>
      <c r="D109" s="54"/>
      <c r="E109" s="54"/>
      <c r="F109" s="54"/>
      <c r="G109" s="54"/>
      <c r="H109" s="54"/>
      <c r="I109" s="54"/>
    </row>
    <row r="110" spans="3:9" ht="12.75">
      <c r="C110" s="54"/>
      <c r="D110" s="54"/>
      <c r="E110" s="54"/>
      <c r="F110" s="54"/>
      <c r="G110" s="54"/>
      <c r="H110" s="54"/>
      <c r="I110" s="54"/>
    </row>
    <row r="111" spans="3:9" ht="12.75">
      <c r="C111" s="54"/>
      <c r="D111" s="54"/>
      <c r="E111" s="60"/>
      <c r="F111" s="54"/>
      <c r="G111" s="54"/>
      <c r="H111" s="54"/>
      <c r="I111" s="54"/>
    </row>
    <row r="112" ht="12.75">
      <c r="E112" s="44"/>
    </row>
    <row r="113" ht="12.75">
      <c r="E113" s="44"/>
    </row>
  </sheetData>
  <printOptions/>
  <pageMargins left="0.75" right="0.75" top="1" bottom="1" header="0" footer="0"/>
  <pageSetup horizontalDpi="300" verticalDpi="3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WINDOWS XP</cp:lastModifiedBy>
  <cp:lastPrinted>2004-11-20T01:24:31Z</cp:lastPrinted>
  <dcterms:created xsi:type="dcterms:W3CDTF">2004-06-12T17:52:45Z</dcterms:created>
  <dcterms:modified xsi:type="dcterms:W3CDTF">2005-06-21T21:48:41Z</dcterms:modified>
  <cp:category/>
  <cp:version/>
  <cp:contentType/>
  <cp:contentStatus/>
</cp:coreProperties>
</file>