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61" windowWidth="11565" windowHeight="6030" firstSheet="4" activeTab="4"/>
  </bookViews>
  <sheets>
    <sheet name="pregunta 1" sheetId="1" r:id="rId1"/>
    <sheet name="pregunta 4" sheetId="2" r:id="rId2"/>
    <sheet name="pregunta 3" sheetId="3" r:id="rId3"/>
    <sheet name="pregunta 5" sheetId="4" r:id="rId4"/>
    <sheet name="pregunta 2" sheetId="5" r:id="rId5"/>
    <sheet name="pregunta 7.1" sheetId="6" r:id="rId6"/>
    <sheet name="pregunta 6.1" sheetId="7" r:id="rId7"/>
    <sheet name="pregunta 6" sheetId="8" r:id="rId8"/>
    <sheet name="pregunta 7" sheetId="9" r:id="rId9"/>
  </sheets>
  <externalReferences>
    <externalReference r:id="rId12"/>
  </externalReferences>
  <definedNames/>
  <calcPr fullCalcOnLoad="1"/>
</workbook>
</file>

<file path=xl/sharedStrings.xml><?xml version="1.0" encoding="utf-8"?>
<sst xmlns="http://schemas.openxmlformats.org/spreadsheetml/2006/main" count="277" uniqueCount="143">
  <si>
    <t>valor presente</t>
  </si>
  <si>
    <t>factor de descuento       =</t>
  </si>
  <si>
    <t xml:space="preserve">de la </t>
  </si>
  <si>
    <t>tasa de descuento  %    =</t>
  </si>
  <si>
    <t>anualidad</t>
  </si>
  <si>
    <t xml:space="preserve"> </t>
  </si>
  <si>
    <t>sumatoria1  =</t>
  </si>
  <si>
    <t>1era inversión=</t>
  </si>
  <si>
    <t>2da inversión=</t>
  </si>
  <si>
    <t>periodo 0</t>
  </si>
  <si>
    <t>periodo 1</t>
  </si>
  <si>
    <t>a partir del per. 2</t>
  </si>
  <si>
    <t>recuperación=</t>
  </si>
  <si>
    <t>en el periodo 13</t>
  </si>
  <si>
    <t>datos</t>
  </si>
  <si>
    <t>sumatoria1=</t>
  </si>
  <si>
    <t xml:space="preserve"> utilidades        =</t>
  </si>
  <si>
    <t>(se obtienen resultados aproximados)</t>
  </si>
  <si>
    <t>carga de la tasa de descuento en porcentaje</t>
  </si>
  <si>
    <t>valor presente neto del flujo total =</t>
  </si>
  <si>
    <t>fórmula excel =</t>
  </si>
  <si>
    <t>flujo</t>
  </si>
  <si>
    <t xml:space="preserve">periodos en </t>
  </si>
  <si>
    <t>trimestres</t>
  </si>
  <si>
    <t>1era. inversión   (periodo 0 )  =</t>
  </si>
  <si>
    <t>recuperación  (periodo 13 ) =</t>
  </si>
  <si>
    <t>tipo</t>
  </si>
  <si>
    <t>1era inversión</t>
  </si>
  <si>
    <t>2da. Inversión</t>
  </si>
  <si>
    <t>rentabilidad</t>
  </si>
  <si>
    <t>rentab.+recuper.</t>
  </si>
  <si>
    <t xml:space="preserve">2da inversión    </t>
  </si>
  <si>
    <t>(periodo 1) =</t>
  </si>
  <si>
    <t>cero</t>
  </si>
  <si>
    <t>valores actuales de los flujos actualizados al periodo</t>
  </si>
  <si>
    <t>función excel =</t>
  </si>
  <si>
    <t>Inversión =</t>
  </si>
  <si>
    <t>rent. 1 =</t>
  </si>
  <si>
    <t>rent. 2 =</t>
  </si>
  <si>
    <t>rent.  3 =</t>
  </si>
  <si>
    <t>costo de oport.</t>
  </si>
  <si>
    <t>del mercado =</t>
  </si>
  <si>
    <t>carga de datos</t>
  </si>
  <si>
    <t>función TIR =</t>
  </si>
  <si>
    <t>función TIRM =</t>
  </si>
  <si>
    <t>periodo</t>
  </si>
  <si>
    <t>inver. /rentab.</t>
  </si>
  <si>
    <t>tirm(c30:c40,,h31)</t>
  </si>
  <si>
    <t xml:space="preserve">Nº de </t>
  </si>
  <si>
    <t>renta</t>
  </si>
  <si>
    <t>Nº de</t>
  </si>
  <si>
    <t>trimestre</t>
  </si>
  <si>
    <t>cálculo con la función del excel</t>
  </si>
  <si>
    <t>PREGUNTA 1</t>
  </si>
  <si>
    <t>flujos mensuales=</t>
  </si>
  <si>
    <t>tir(f48:f61) =</t>
  </si>
  <si>
    <t xml:space="preserve">la TIR será un valor entre </t>
  </si>
  <si>
    <t>rent.  4 =</t>
  </si>
  <si>
    <t>rent.  5 =</t>
  </si>
  <si>
    <t>rent.  6 =</t>
  </si>
  <si>
    <t>tasa(6,,h13,h19) =</t>
  </si>
  <si>
    <t>tir(H13:H19)=</t>
  </si>
  <si>
    <t>pregunta 2</t>
  </si>
  <si>
    <t>proyecto 1</t>
  </si>
  <si>
    <t>proyecto 2</t>
  </si>
  <si>
    <t>inversión 1</t>
  </si>
  <si>
    <t>rentabilidad 1</t>
  </si>
  <si>
    <t>inversión 2</t>
  </si>
  <si>
    <t>rentabilidad 2</t>
  </si>
  <si>
    <t>v. de recuperación 1</t>
  </si>
  <si>
    <t>v. de recuperación 2</t>
  </si>
  <si>
    <t xml:space="preserve">   tir(c30:c42)</t>
  </si>
  <si>
    <t xml:space="preserve">   tir(d30:d42)</t>
  </si>
  <si>
    <t>sin valor de recuperación</t>
  </si>
  <si>
    <t xml:space="preserve">   tir(k30:k42)</t>
  </si>
  <si>
    <t>tirm(k30:k40,,h31)</t>
  </si>
  <si>
    <t xml:space="preserve">   tir(l30:l42)</t>
  </si>
  <si>
    <t>tirm(l30:l40,,h31)</t>
  </si>
  <si>
    <t>con valor de recuperación</t>
  </si>
  <si>
    <t>pregunta 3</t>
  </si>
  <si>
    <t>CUADRO DEL FONDO DE AMORTIZACIÓN</t>
  </si>
  <si>
    <t>TEA  del</t>
  </si>
  <si>
    <t>=</t>
  </si>
  <si>
    <t>función excel</t>
  </si>
  <si>
    <t>b) cuadro del fondo de amortización</t>
  </si>
  <si>
    <t>(a)</t>
  </si>
  <si>
    <t>(b)</t>
  </si>
  <si>
    <t xml:space="preserve"> ( c)= ((e)-1)*i)</t>
  </si>
  <si>
    <t>(d) = (b)+( c)</t>
  </si>
  <si>
    <t>(e)=((e)-1)+(d)</t>
  </si>
  <si>
    <t>fin del</t>
  </si>
  <si>
    <t>depósito</t>
  </si>
  <si>
    <t>interés sobre</t>
  </si>
  <si>
    <t xml:space="preserve">adición al </t>
  </si>
  <si>
    <t>total en el</t>
  </si>
  <si>
    <t>(e)</t>
  </si>
  <si>
    <t>fondo</t>
  </si>
  <si>
    <t>Carga datos</t>
  </si>
  <si>
    <t>tasa de interés</t>
  </si>
  <si>
    <t>pregunta 4</t>
  </si>
  <si>
    <t>mensual</t>
  </si>
  <si>
    <t xml:space="preserve">                               a) estimación de los depósitos para el fondo de amortización de       =</t>
  </si>
  <si>
    <t xml:space="preserve">TABLA DE REEMBOLSO </t>
  </si>
  <si>
    <t>( f ) * i</t>
  </si>
  <si>
    <t>(c ) - (d)</t>
  </si>
  <si>
    <t>( f ) - ( e )</t>
  </si>
  <si>
    <t>(f)</t>
  </si>
  <si>
    <t>(g)</t>
  </si>
  <si>
    <t>(c )</t>
  </si>
  <si>
    <t>(d)</t>
  </si>
  <si>
    <t>amorti-</t>
  </si>
  <si>
    <t>deuda</t>
  </si>
  <si>
    <t>n</t>
  </si>
  <si>
    <t>días</t>
  </si>
  <si>
    <t>cuota</t>
  </si>
  <si>
    <t xml:space="preserve"> interés</t>
  </si>
  <si>
    <t>zación</t>
  </si>
  <si>
    <t>residual</t>
  </si>
  <si>
    <t>extinguida</t>
  </si>
  <si>
    <t>préstamo</t>
  </si>
  <si>
    <t>pregunta 5</t>
  </si>
  <si>
    <t>TEA del</t>
  </si>
  <si>
    <t>15%           =</t>
  </si>
  <si>
    <t>a) estimación de los pagos</t>
  </si>
  <si>
    <t>función excel = pago(k27,18,k24)  =</t>
  </si>
  <si>
    <t>b) estimación de la tabla de reembolso</t>
  </si>
  <si>
    <t>interés</t>
  </si>
  <si>
    <t>amortización</t>
  </si>
  <si>
    <t>saldo</t>
  </si>
  <si>
    <t>TEA  =</t>
  </si>
  <si>
    <t>préstamo =</t>
  </si>
  <si>
    <t>cuota1  =</t>
  </si>
  <si>
    <t xml:space="preserve"> cuota 2 =</t>
  </si>
  <si>
    <t>pregunta 7</t>
  </si>
  <si>
    <t>cuota a partir del sétimo mes</t>
  </si>
  <si>
    <t xml:space="preserve"> a) TABLA DE REEMBOLSO ORIGINAL</t>
  </si>
  <si>
    <t>b) TABLA DE REEMBOLSO CON AUMENTO DE PAGO PROGRAMADO</t>
  </si>
  <si>
    <t>original</t>
  </si>
  <si>
    <t>TEA2  =</t>
  </si>
  <si>
    <t xml:space="preserve"> cuota 2</t>
  </si>
  <si>
    <t>pregunta 6</t>
  </si>
  <si>
    <t>pregunta 7.1</t>
  </si>
  <si>
    <t>pregunta 6.1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</si>
</sst>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0"/>
    <numFmt numFmtId="173" formatCode="#,##0.000"/>
    <numFmt numFmtId="174" formatCode="0.0%"/>
    <numFmt numFmtId="175" formatCode="0.000%"/>
    <numFmt numFmtId="176" formatCode="0.0000%"/>
    <numFmt numFmtId="177" formatCode="0.00000%"/>
    <numFmt numFmtId="178" formatCode="[$S/.-280A]\ #,##0.00"/>
    <numFmt numFmtId="179" formatCode="&quot;S/.&quot;\ #,##0.00"/>
    <numFmt numFmtId="180" formatCode="[$S/.-280A]\ #,##0.00_ ;[Red]\-[$S/.-280A]\ #,##0.00\ "/>
    <numFmt numFmtId="181" formatCode="mmm\-yyyy"/>
    <numFmt numFmtId="182" formatCode="[$S/.-280A]\ #,##0.0000"/>
  </numFmts>
  <fonts count="9">
    <font>
      <sz val="10"/>
      <name val="Arial"/>
      <family val="0"/>
    </font>
    <font>
      <u val="single"/>
      <sz val="10"/>
      <name val="Arial"/>
      <family val="2"/>
    </font>
    <font>
      <sz val="8"/>
      <name val="Arial"/>
      <family val="2"/>
    </font>
    <font>
      <u val="single"/>
      <sz val="8"/>
      <name val="Arial"/>
      <family val="2"/>
    </font>
    <font>
      <b/>
      <sz val="12"/>
      <name val="Arial"/>
      <family val="0"/>
    </font>
    <font>
      <b/>
      <sz val="10"/>
      <name val="Arial"/>
      <family val="0"/>
    </font>
    <font>
      <sz val="9"/>
      <name val="Arial"/>
      <family val="2"/>
    </font>
    <font>
      <b/>
      <sz val="11.5"/>
      <name val="Arial"/>
      <family val="0"/>
    </font>
    <font>
      <sz val="11.5"/>
      <name val="Arial"/>
      <family val="0"/>
    </font>
  </fonts>
  <fills count="11">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0" fillId="0" borderId="1" xfId="0" applyBorder="1" applyAlignment="1">
      <alignment horizontal="center"/>
    </xf>
    <xf numFmtId="4" fontId="0" fillId="0" borderId="1" xfId="0" applyNumberFormat="1" applyBorder="1" applyAlignment="1">
      <alignment horizontal="center"/>
    </xf>
    <xf numFmtId="4" fontId="0" fillId="0" borderId="1" xfId="0" applyNumberFormat="1" applyBorder="1" applyAlignment="1">
      <alignment/>
    </xf>
    <xf numFmtId="0" fontId="0" fillId="0" borderId="2" xfId="0" applyBorder="1" applyAlignment="1">
      <alignment/>
    </xf>
    <xf numFmtId="0" fontId="0" fillId="0" borderId="3"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4" xfId="0"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0" fontId="0" fillId="0" borderId="0" xfId="0" applyFont="1" applyAlignment="1">
      <alignment/>
    </xf>
    <xf numFmtId="0" fontId="1" fillId="3" borderId="5"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4" fontId="0" fillId="3" borderId="0" xfId="0" applyNumberFormat="1" applyFill="1" applyBorder="1" applyAlignment="1">
      <alignment/>
    </xf>
    <xf numFmtId="0" fontId="0" fillId="3" borderId="6" xfId="0" applyFill="1" applyBorder="1" applyAlignment="1">
      <alignment/>
    </xf>
    <xf numFmtId="0" fontId="0" fillId="3" borderId="4" xfId="0" applyFill="1" applyBorder="1" applyAlignment="1">
      <alignment/>
    </xf>
    <xf numFmtId="4" fontId="0" fillId="3" borderId="2" xfId="0" applyNumberFormat="1" applyFill="1" applyBorder="1" applyAlignment="1">
      <alignment/>
    </xf>
    <xf numFmtId="0" fontId="0" fillId="3" borderId="2" xfId="0" applyFill="1" applyBorder="1" applyAlignment="1">
      <alignment/>
    </xf>
    <xf numFmtId="0" fontId="0" fillId="3" borderId="0" xfId="0" applyFill="1" applyBorder="1" applyAlignment="1">
      <alignment/>
    </xf>
    <xf numFmtId="0" fontId="2" fillId="3" borderId="9" xfId="0" applyFont="1" applyFill="1" applyBorder="1" applyAlignment="1">
      <alignment/>
    </xf>
    <xf numFmtId="0" fontId="2" fillId="3" borderId="10"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1" fillId="3" borderId="0" xfId="0" applyFont="1" applyFill="1" applyBorder="1" applyAlignment="1">
      <alignment/>
    </xf>
    <xf numFmtId="0" fontId="1" fillId="3" borderId="9" xfId="0" applyFont="1" applyFill="1" applyBorder="1" applyAlignment="1">
      <alignment/>
    </xf>
    <xf numFmtId="4" fontId="0" fillId="3" borderId="0" xfId="0" applyNumberFormat="1" applyFont="1"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horizontal="center"/>
    </xf>
    <xf numFmtId="4" fontId="0" fillId="3" borderId="1" xfId="0" applyNumberFormat="1" applyFill="1" applyBorder="1" applyAlignment="1">
      <alignment horizontal="center"/>
    </xf>
    <xf numFmtId="4" fontId="0" fillId="3" borderId="3" xfId="0" applyNumberFormat="1" applyFill="1" applyBorder="1" applyAlignment="1">
      <alignment horizontal="center"/>
    </xf>
    <xf numFmtId="0" fontId="0" fillId="4" borderId="7" xfId="0" applyFill="1" applyBorder="1" applyAlignment="1">
      <alignment horizontal="center"/>
    </xf>
    <xf numFmtId="0" fontId="0" fillId="4" borderId="10"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0" fillId="4" borderId="14" xfId="0" applyFill="1" applyBorder="1" applyAlignment="1">
      <alignment/>
    </xf>
    <xf numFmtId="0" fontId="0" fillId="4" borderId="3" xfId="0" applyFill="1" applyBorder="1" applyAlignment="1">
      <alignment/>
    </xf>
    <xf numFmtId="0" fontId="0" fillId="0" borderId="0" xfId="0" applyFill="1" applyAlignment="1">
      <alignment/>
    </xf>
    <xf numFmtId="0" fontId="0" fillId="0" borderId="0"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xf>
    <xf numFmtId="0" fontId="0" fillId="4" borderId="15" xfId="0" applyFill="1" applyBorder="1" applyAlignment="1">
      <alignment horizontal="center"/>
    </xf>
    <xf numFmtId="0" fontId="0" fillId="4" borderId="13" xfId="0" applyFill="1" applyBorder="1" applyAlignment="1">
      <alignment horizontal="center"/>
    </xf>
    <xf numFmtId="0" fontId="0" fillId="4" borderId="9" xfId="0" applyFill="1" applyBorder="1" applyAlignment="1">
      <alignment horizontal="center"/>
    </xf>
    <xf numFmtId="0" fontId="0" fillId="0" borderId="1" xfId="0" applyBorder="1" applyAlignment="1">
      <alignment/>
    </xf>
    <xf numFmtId="0" fontId="0" fillId="4" borderId="3" xfId="0" applyFill="1" applyBorder="1" applyAlignment="1">
      <alignment horizontal="center"/>
    </xf>
    <xf numFmtId="4" fontId="0" fillId="3" borderId="14" xfId="0" applyNumberFormat="1" applyFill="1" applyBorder="1" applyAlignment="1">
      <alignment horizontal="center"/>
    </xf>
    <xf numFmtId="0" fontId="1" fillId="0" borderId="0" xfId="0" applyFont="1" applyFill="1" applyBorder="1" applyAlignment="1">
      <alignment/>
    </xf>
    <xf numFmtId="4" fontId="0" fillId="4" borderId="16" xfId="0" applyNumberFormat="1" applyFill="1" applyBorder="1" applyAlignment="1">
      <alignment/>
    </xf>
    <xf numFmtId="0" fontId="0" fillId="4" borderId="16" xfId="0" applyFill="1" applyBorder="1" applyAlignment="1">
      <alignment/>
    </xf>
    <xf numFmtId="0" fontId="0" fillId="4" borderId="16" xfId="0" applyFill="1" applyBorder="1" applyAlignment="1">
      <alignment horizontal="center"/>
    </xf>
    <xf numFmtId="0" fontId="0" fillId="5" borderId="8" xfId="0" applyFill="1" applyBorder="1" applyAlignment="1">
      <alignment/>
    </xf>
    <xf numFmtId="0" fontId="0" fillId="5" borderId="0" xfId="0" applyFill="1" applyBorder="1" applyAlignment="1">
      <alignment/>
    </xf>
    <xf numFmtId="0" fontId="0" fillId="5" borderId="9" xfId="0" applyFill="1" applyBorder="1" applyAlignment="1">
      <alignment/>
    </xf>
    <xf numFmtId="0" fontId="0" fillId="5" borderId="4" xfId="0" applyFill="1" applyBorder="1" applyAlignment="1">
      <alignment/>
    </xf>
    <xf numFmtId="0" fontId="0" fillId="5" borderId="2" xfId="0" applyFill="1" applyBorder="1" applyAlignment="1">
      <alignment/>
    </xf>
    <xf numFmtId="0" fontId="0" fillId="5" borderId="10" xfId="0" applyFill="1" applyBorder="1" applyAlignment="1">
      <alignment/>
    </xf>
    <xf numFmtId="0" fontId="0" fillId="4" borderId="17" xfId="0" applyFill="1" applyBorder="1" applyAlignment="1">
      <alignment/>
    </xf>
    <xf numFmtId="0" fontId="0" fillId="4" borderId="18" xfId="0" applyFill="1" applyBorder="1" applyAlignment="1">
      <alignment/>
    </xf>
    <xf numFmtId="10" fontId="0" fillId="4" borderId="19" xfId="0" applyNumberFormat="1" applyFill="1" applyBorder="1" applyAlignment="1">
      <alignment horizontal="center"/>
    </xf>
    <xf numFmtId="0" fontId="0" fillId="0" borderId="0" xfId="0" applyFill="1" applyBorder="1" applyAlignment="1">
      <alignment/>
    </xf>
    <xf numFmtId="10" fontId="0" fillId="0" borderId="0" xfId="0" applyNumberFormat="1" applyBorder="1" applyAlignment="1">
      <alignment/>
    </xf>
    <xf numFmtId="0" fontId="0" fillId="4" borderId="5" xfId="0" applyFill="1" applyBorder="1" applyAlignment="1">
      <alignment horizontal="right"/>
    </xf>
    <xf numFmtId="0" fontId="0" fillId="4" borderId="8" xfId="0" applyFill="1" applyBorder="1" applyAlignment="1">
      <alignment horizontal="right"/>
    </xf>
    <xf numFmtId="0" fontId="0" fillId="4" borderId="4" xfId="0" applyFill="1" applyBorder="1" applyAlignment="1">
      <alignment horizontal="right"/>
    </xf>
    <xf numFmtId="0" fontId="2" fillId="4" borderId="5" xfId="0" applyFont="1" applyFill="1" applyBorder="1" applyAlignment="1">
      <alignment/>
    </xf>
    <xf numFmtId="0" fontId="2" fillId="4" borderId="6" xfId="0" applyFont="1" applyFill="1" applyBorder="1" applyAlignment="1">
      <alignment horizontal="right"/>
    </xf>
    <xf numFmtId="10" fontId="2" fillId="4" borderId="7" xfId="0" applyNumberFormat="1" applyFont="1" applyFill="1" applyBorder="1" applyAlignment="1">
      <alignment horizontal="left"/>
    </xf>
    <xf numFmtId="0" fontId="2" fillId="4" borderId="8" xfId="0" applyFont="1" applyFill="1" applyBorder="1" applyAlignment="1">
      <alignment/>
    </xf>
    <xf numFmtId="0" fontId="2" fillId="4" borderId="0" xfId="0" applyFont="1" applyFill="1" applyBorder="1" applyAlignment="1">
      <alignment/>
    </xf>
    <xf numFmtId="0" fontId="2" fillId="4" borderId="4" xfId="0" applyFont="1" applyFill="1" applyBorder="1" applyAlignment="1">
      <alignment/>
    </xf>
    <xf numFmtId="0" fontId="2" fillId="4" borderId="2" xfId="0" applyFont="1" applyFill="1" applyBorder="1" applyAlignment="1">
      <alignment/>
    </xf>
    <xf numFmtId="10" fontId="2" fillId="4" borderId="10" xfId="0" applyNumberFormat="1" applyFont="1" applyFill="1" applyBorder="1" applyAlignment="1">
      <alignment horizontal="left"/>
    </xf>
    <xf numFmtId="10" fontId="2" fillId="4" borderId="9" xfId="0" applyNumberFormat="1" applyFont="1" applyFill="1" applyBorder="1" applyAlignment="1">
      <alignment horizontal="left"/>
    </xf>
    <xf numFmtId="0" fontId="2" fillId="4" borderId="4" xfId="0" applyFont="1" applyFill="1" applyBorder="1" applyAlignment="1">
      <alignment horizontal="right"/>
    </xf>
    <xf numFmtId="9" fontId="0" fillId="4" borderId="10" xfId="19" applyFill="1" applyBorder="1" applyAlignment="1">
      <alignment horizontal="center"/>
    </xf>
    <xf numFmtId="10" fontId="2" fillId="4" borderId="5" xfId="0" applyNumberFormat="1" applyFont="1" applyFill="1" applyBorder="1" applyAlignment="1">
      <alignment horizontal="right"/>
    </xf>
    <xf numFmtId="0" fontId="0" fillId="4" borderId="7" xfId="0" applyFill="1" applyBorder="1" applyAlignment="1">
      <alignment/>
    </xf>
    <xf numFmtId="10" fontId="0" fillId="6" borderId="16" xfId="0" applyNumberFormat="1" applyFill="1" applyBorder="1" applyAlignment="1">
      <alignment/>
    </xf>
    <xf numFmtId="0" fontId="2" fillId="4" borderId="17"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10" fontId="2" fillId="0" borderId="0" xfId="0" applyNumberFormat="1" applyFont="1" applyFill="1" applyBorder="1" applyAlignment="1">
      <alignment horizontal="left"/>
    </xf>
    <xf numFmtId="0" fontId="2" fillId="0" borderId="0" xfId="0" applyFont="1" applyFill="1" applyBorder="1" applyAlignment="1">
      <alignment horizontal="left"/>
    </xf>
    <xf numFmtId="4" fontId="0" fillId="4" borderId="9" xfId="0" applyNumberFormat="1" applyFill="1" applyBorder="1" applyAlignment="1">
      <alignment horizontal="center"/>
    </xf>
    <xf numFmtId="4" fontId="0" fillId="4" borderId="10" xfId="0" applyNumberFormat="1" applyFill="1" applyBorder="1" applyAlignment="1">
      <alignment horizontal="center"/>
    </xf>
    <xf numFmtId="178" fontId="0" fillId="4" borderId="3" xfId="0" applyNumberFormat="1" applyFill="1" applyBorder="1" applyAlignment="1">
      <alignment horizontal="center"/>
    </xf>
    <xf numFmtId="0" fontId="0" fillId="7" borderId="16" xfId="0" applyFill="1" applyBorder="1" applyAlignment="1">
      <alignment horizontal="right"/>
    </xf>
    <xf numFmtId="0" fontId="0" fillId="7" borderId="16" xfId="0" applyFill="1" applyBorder="1" applyAlignment="1">
      <alignment/>
    </xf>
    <xf numFmtId="175" fontId="0" fillId="4" borderId="19" xfId="0" applyNumberFormat="1" applyFill="1" applyBorder="1" applyAlignment="1">
      <alignment/>
    </xf>
    <xf numFmtId="0" fontId="0" fillId="0" borderId="14" xfId="0" applyBorder="1" applyAlignment="1">
      <alignment horizontal="center"/>
    </xf>
    <xf numFmtId="0" fontId="1" fillId="0" borderId="0" xfId="0" applyFont="1" applyAlignment="1">
      <alignment/>
    </xf>
    <xf numFmtId="0" fontId="2" fillId="3" borderId="14"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0" fillId="0" borderId="0" xfId="0" applyFont="1" applyFill="1" applyBorder="1" applyAlignment="1">
      <alignment/>
    </xf>
    <xf numFmtId="176" fontId="0" fillId="2" borderId="16" xfId="19" applyNumberFormat="1" applyFill="1" applyBorder="1" applyAlignment="1">
      <alignment horizontal="center"/>
    </xf>
    <xf numFmtId="0" fontId="2" fillId="4" borderId="16" xfId="0" applyFont="1" applyFill="1" applyBorder="1" applyAlignment="1">
      <alignment horizontal="center"/>
    </xf>
    <xf numFmtId="178" fontId="2" fillId="4" borderId="3" xfId="0" applyNumberFormat="1" applyFont="1" applyFill="1" applyBorder="1" applyAlignment="1">
      <alignment horizontal="center"/>
    </xf>
    <xf numFmtId="178" fontId="2" fillId="4" borderId="1" xfId="0" applyNumberFormat="1" applyFont="1" applyFill="1" applyBorder="1" applyAlignment="1">
      <alignment horizontal="center"/>
    </xf>
    <xf numFmtId="178" fontId="2" fillId="4" borderId="16" xfId="0" applyNumberFormat="1" applyFont="1" applyFill="1" applyBorder="1" applyAlignment="1">
      <alignment horizontal="center"/>
    </xf>
    <xf numFmtId="178" fontId="0" fillId="4" borderId="10" xfId="0" applyNumberFormat="1" applyFill="1" applyBorder="1" applyAlignment="1">
      <alignment horizontal="center"/>
    </xf>
    <xf numFmtId="0" fontId="2" fillId="4" borderId="16" xfId="0" applyFont="1" applyFill="1" applyBorder="1" applyAlignment="1">
      <alignment/>
    </xf>
    <xf numFmtId="4" fontId="0" fillId="4" borderId="14" xfId="0" applyNumberFormat="1" applyFill="1" applyBorder="1" applyAlignment="1">
      <alignment horizontal="center"/>
    </xf>
    <xf numFmtId="4" fontId="0" fillId="4" borderId="1" xfId="0" applyNumberFormat="1" applyFill="1" applyBorder="1" applyAlignment="1">
      <alignment horizontal="center"/>
    </xf>
    <xf numFmtId="4" fontId="0" fillId="4" borderId="3" xfId="0" applyNumberFormat="1" applyFill="1" applyBorder="1" applyAlignment="1">
      <alignment horizontal="center"/>
    </xf>
    <xf numFmtId="4" fontId="0" fillId="4" borderId="7" xfId="0" applyNumberFormat="1" applyFill="1" applyBorder="1" applyAlignment="1">
      <alignment horizontal="center"/>
    </xf>
    <xf numFmtId="0" fontId="2" fillId="6" borderId="16" xfId="0" applyFont="1" applyFill="1" applyBorder="1" applyAlignment="1">
      <alignment horizontal="center"/>
    </xf>
    <xf numFmtId="0" fontId="2" fillId="6" borderId="19" xfId="0" applyFont="1" applyFill="1" applyBorder="1" applyAlignment="1">
      <alignment horizontal="center"/>
    </xf>
    <xf numFmtId="178" fontId="0" fillId="0" borderId="0" xfId="0" applyNumberFormat="1" applyFill="1" applyBorder="1" applyAlignment="1">
      <alignment horizontal="center"/>
    </xf>
    <xf numFmtId="0" fontId="0" fillId="6" borderId="17" xfId="0" applyFill="1" applyBorder="1" applyAlignment="1">
      <alignment horizontal="left"/>
    </xf>
    <xf numFmtId="0" fontId="0" fillId="6" borderId="19" xfId="0" applyFill="1" applyBorder="1" applyAlignment="1">
      <alignment horizontal="left"/>
    </xf>
    <xf numFmtId="10" fontId="0" fillId="0" borderId="0" xfId="0" applyNumberFormat="1" applyFill="1" applyBorder="1" applyAlignment="1">
      <alignment/>
    </xf>
    <xf numFmtId="10" fontId="2" fillId="0" borderId="0" xfId="0" applyNumberFormat="1" applyFont="1" applyFill="1" applyBorder="1" applyAlignment="1">
      <alignment horizontal="right"/>
    </xf>
    <xf numFmtId="9" fontId="0" fillId="0" borderId="0" xfId="19" applyFill="1" applyBorder="1" applyAlignment="1">
      <alignment horizontal="center"/>
    </xf>
    <xf numFmtId="0" fontId="2" fillId="0" borderId="0" xfId="0" applyFont="1" applyFill="1" applyBorder="1" applyAlignment="1">
      <alignment horizontal="center"/>
    </xf>
    <xf numFmtId="178" fontId="2" fillId="0" borderId="0" xfId="0" applyNumberFormat="1" applyFont="1" applyFill="1" applyBorder="1" applyAlignment="1">
      <alignment horizontal="center"/>
    </xf>
    <xf numFmtId="2" fontId="0" fillId="0" borderId="0" xfId="0" applyNumberFormat="1" applyFill="1" applyBorder="1" applyAlignment="1">
      <alignment horizontal="center"/>
    </xf>
    <xf numFmtId="10" fontId="0" fillId="0" borderId="0" xfId="19" applyNumberFormat="1"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2" fontId="0" fillId="4" borderId="7" xfId="0" applyNumberFormat="1" applyFill="1" applyBorder="1" applyAlignment="1">
      <alignment horizontal="center"/>
    </xf>
    <xf numFmtId="9" fontId="0" fillId="4" borderId="4" xfId="0" applyNumberFormat="1" applyFill="1" applyBorder="1" applyAlignment="1">
      <alignment horizontal="center"/>
    </xf>
    <xf numFmtId="0" fontId="0" fillId="4" borderId="2" xfId="0" applyFill="1" applyBorder="1" applyAlignment="1">
      <alignment horizontal="center"/>
    </xf>
    <xf numFmtId="2" fontId="0" fillId="4" borderId="10" xfId="0" applyNumberFormat="1" applyFill="1" applyBorder="1" applyAlignment="1">
      <alignment horizontal="center"/>
    </xf>
    <xf numFmtId="179" fontId="0" fillId="4" borderId="19" xfId="0" applyNumberFormat="1" applyFill="1" applyBorder="1" applyAlignment="1">
      <alignment/>
    </xf>
    <xf numFmtId="8" fontId="0" fillId="4" borderId="14" xfId="0" applyNumberFormat="1" applyFill="1" applyBorder="1" applyAlignment="1">
      <alignment horizontal="center"/>
    </xf>
    <xf numFmtId="0" fontId="0" fillId="0" borderId="7" xfId="0" applyFill="1" applyBorder="1" applyAlignment="1">
      <alignment/>
    </xf>
    <xf numFmtId="0" fontId="0" fillId="8" borderId="16" xfId="0" applyFill="1" applyBorder="1" applyAlignment="1">
      <alignment horizontal="center"/>
    </xf>
    <xf numFmtId="2" fontId="0" fillId="0" borderId="9" xfId="0" applyNumberFormat="1" applyFill="1" applyBorder="1" applyAlignment="1">
      <alignment horizontal="center"/>
    </xf>
    <xf numFmtId="0" fontId="0" fillId="3" borderId="16" xfId="0" applyFill="1" applyBorder="1" applyAlignment="1">
      <alignment horizontal="center"/>
    </xf>
    <xf numFmtId="0" fontId="0" fillId="3" borderId="16" xfId="0" applyFill="1" applyBorder="1" applyAlignment="1">
      <alignment/>
    </xf>
    <xf numFmtId="176" fontId="0" fillId="3" borderId="3" xfId="19" applyNumberFormat="1" applyFill="1" applyBorder="1" applyAlignment="1">
      <alignment/>
    </xf>
    <xf numFmtId="2" fontId="0" fillId="0" borderId="10" xfId="0" applyNumberFormat="1" applyFill="1" applyBorder="1" applyAlignment="1">
      <alignment horizontal="center"/>
    </xf>
    <xf numFmtId="176" fontId="0" fillId="4" borderId="6" xfId="19" applyNumberFormat="1" applyFill="1" applyBorder="1" applyAlignment="1">
      <alignment horizontal="center"/>
    </xf>
    <xf numFmtId="2" fontId="0" fillId="0" borderId="0" xfId="0" applyNumberFormat="1" applyBorder="1" applyAlignment="1">
      <alignment horizontal="center"/>
    </xf>
    <xf numFmtId="0" fontId="0" fillId="0" borderId="5" xfId="0" applyFill="1" applyBorder="1" applyAlignment="1">
      <alignment/>
    </xf>
    <xf numFmtId="0" fontId="0" fillId="0" borderId="6" xfId="0" applyFill="1" applyBorder="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179" fontId="0" fillId="0" borderId="0" xfId="0" applyNumberFormat="1" applyFill="1" applyBorder="1" applyAlignment="1">
      <alignment horizontal="center"/>
    </xf>
    <xf numFmtId="179" fontId="0" fillId="3" borderId="3" xfId="0" applyNumberFormat="1" applyFill="1" applyBorder="1" applyAlignment="1">
      <alignment horizontal="center"/>
    </xf>
    <xf numFmtId="179" fontId="0" fillId="0" borderId="2" xfId="0" applyNumberFormat="1" applyFill="1" applyBorder="1" applyAlignment="1">
      <alignment horizontal="center"/>
    </xf>
    <xf numFmtId="2" fontId="0" fillId="0" borderId="2" xfId="0" applyNumberFormat="1" applyBorder="1" applyAlignment="1">
      <alignment horizontal="center"/>
    </xf>
    <xf numFmtId="2" fontId="0" fillId="0" borderId="2" xfId="0" applyNumberFormat="1" applyFill="1" applyBorder="1" applyAlignment="1">
      <alignment horizontal="center"/>
    </xf>
    <xf numFmtId="0" fontId="3" fillId="0" borderId="0" xfId="0" applyFont="1" applyFill="1" applyBorder="1" applyAlignment="1">
      <alignment horizontal="center"/>
    </xf>
    <xf numFmtId="0" fontId="0" fillId="0" borderId="14" xfId="0" applyFill="1" applyBorder="1" applyAlignment="1">
      <alignment/>
    </xf>
    <xf numFmtId="14" fontId="0" fillId="0" borderId="1" xfId="0" applyNumberFormat="1" applyFill="1" applyBorder="1" applyAlignment="1">
      <alignment horizontal="center"/>
    </xf>
    <xf numFmtId="1" fontId="0" fillId="0" borderId="1" xfId="0" applyNumberFormat="1" applyFill="1" applyBorder="1" applyAlignment="1">
      <alignment horizontal="center"/>
    </xf>
    <xf numFmtId="2" fontId="0" fillId="0" borderId="1" xfId="0" applyNumberFormat="1" applyFill="1" applyBorder="1" applyAlignment="1">
      <alignment horizontal="center"/>
    </xf>
    <xf numFmtId="14" fontId="0" fillId="0" borderId="1" xfId="0" applyNumberFormat="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176" fontId="0" fillId="3" borderId="3" xfId="19" applyNumberFormat="1" applyFill="1" applyBorder="1" applyAlignment="1">
      <alignment horizontal="center"/>
    </xf>
    <xf numFmtId="0" fontId="0" fillId="0" borderId="3" xfId="0" applyFill="1" applyBorder="1" applyAlignment="1">
      <alignment horizontal="center"/>
    </xf>
    <xf numFmtId="2" fontId="0" fillId="0" borderId="3" xfId="0" applyNumberFormat="1" applyBorder="1" applyAlignment="1">
      <alignment horizontal="center"/>
    </xf>
    <xf numFmtId="1" fontId="0" fillId="0" borderId="17" xfId="0" applyNumberFormat="1" applyBorder="1" applyAlignment="1">
      <alignment horizontal="center"/>
    </xf>
    <xf numFmtId="0" fontId="0" fillId="4" borderId="5" xfId="0" applyFill="1" applyBorder="1" applyAlignment="1">
      <alignment/>
    </xf>
    <xf numFmtId="176" fontId="0" fillId="4" borderId="6" xfId="19" applyNumberFormat="1" applyFill="1" applyBorder="1" applyAlignment="1">
      <alignment/>
    </xf>
    <xf numFmtId="0" fontId="0" fillId="4" borderId="4" xfId="0" applyFill="1" applyBorder="1" applyAlignment="1">
      <alignment/>
    </xf>
    <xf numFmtId="0" fontId="0" fillId="4" borderId="2" xfId="0" applyFill="1" applyBorder="1" applyAlignment="1">
      <alignment/>
    </xf>
    <xf numFmtId="0" fontId="0" fillId="4" borderId="10" xfId="0" applyFill="1" applyBorder="1" applyAlignment="1">
      <alignment/>
    </xf>
    <xf numFmtId="180" fontId="0" fillId="4" borderId="19" xfId="0" applyNumberFormat="1" applyFill="1" applyBorder="1" applyAlignment="1">
      <alignment/>
    </xf>
    <xf numFmtId="180" fontId="0" fillId="0" borderId="0" xfId="0" applyNumberFormat="1" applyFill="1" applyBorder="1" applyAlignment="1">
      <alignment/>
    </xf>
    <xf numFmtId="4" fontId="0" fillId="0" borderId="1" xfId="0" applyNumberFormat="1" applyFill="1" applyBorder="1" applyAlignment="1">
      <alignment horizontal="center"/>
    </xf>
    <xf numFmtId="4" fontId="0" fillId="0" borderId="9" xfId="0" applyNumberFormat="1" applyFill="1" applyBorder="1" applyAlignment="1">
      <alignment horizontal="center"/>
    </xf>
    <xf numFmtId="4" fontId="0" fillId="0" borderId="3" xfId="0" applyNumberFormat="1" applyFill="1" applyBorder="1" applyAlignment="1">
      <alignment horizontal="center"/>
    </xf>
    <xf numFmtId="4" fontId="0" fillId="0" borderId="10" xfId="0" applyNumberFormat="1" applyFill="1" applyBorder="1" applyAlignment="1">
      <alignment horizontal="center"/>
    </xf>
    <xf numFmtId="4" fontId="0" fillId="0" borderId="16" xfId="0" applyNumberFormat="1" applyBorder="1" applyAlignment="1">
      <alignment horizontal="center"/>
    </xf>
    <xf numFmtId="3" fontId="0" fillId="0" borderId="17" xfId="0" applyNumberFormat="1" applyBorder="1" applyAlignment="1">
      <alignment horizontal="center"/>
    </xf>
    <xf numFmtId="0" fontId="2" fillId="4" borderId="17" xfId="0" applyFont="1" applyFill="1" applyBorder="1" applyAlignment="1">
      <alignment/>
    </xf>
    <xf numFmtId="176" fontId="2" fillId="4" borderId="18" xfId="19" applyNumberFormat="1" applyFont="1" applyFill="1" applyBorder="1" applyAlignment="1">
      <alignment/>
    </xf>
    <xf numFmtId="0" fontId="2" fillId="4" borderId="19" xfId="0" applyFont="1" applyFill="1" applyBorder="1" applyAlignment="1">
      <alignment/>
    </xf>
    <xf numFmtId="9" fontId="2" fillId="4" borderId="19" xfId="19" applyFont="1" applyFill="1" applyBorder="1" applyAlignment="1">
      <alignment horizontal="left"/>
    </xf>
    <xf numFmtId="180" fontId="2" fillId="4" borderId="18" xfId="0" applyNumberFormat="1" applyFont="1" applyFill="1" applyBorder="1" applyAlignment="1">
      <alignment/>
    </xf>
    <xf numFmtId="180" fontId="2" fillId="4" borderId="19" xfId="0" applyNumberFormat="1" applyFont="1" applyFill="1" applyBorder="1" applyAlignment="1">
      <alignment/>
    </xf>
    <xf numFmtId="178" fontId="2" fillId="4" borderId="18" xfId="0" applyNumberFormat="1" applyFont="1" applyFill="1" applyBorder="1" applyAlignment="1">
      <alignment/>
    </xf>
    <xf numFmtId="0" fontId="2" fillId="0" borderId="0" xfId="0" applyFont="1" applyAlignment="1">
      <alignment/>
    </xf>
    <xf numFmtId="0" fontId="2" fillId="4" borderId="19" xfId="0" applyFont="1" applyFill="1" applyBorder="1" applyAlignment="1">
      <alignment horizontal="center"/>
    </xf>
    <xf numFmtId="0" fontId="2" fillId="0" borderId="1" xfId="0" applyFont="1" applyFill="1" applyBorder="1" applyAlignment="1">
      <alignment horizontal="center"/>
    </xf>
    <xf numFmtId="0" fontId="2" fillId="0" borderId="14" xfId="0" applyFont="1" applyFill="1" applyBorder="1" applyAlignment="1">
      <alignment horizontal="center"/>
    </xf>
    <xf numFmtId="178" fontId="2" fillId="0" borderId="9" xfId="0" applyNumberFormat="1" applyFont="1" applyFill="1" applyBorder="1" applyAlignment="1">
      <alignment horizontal="center"/>
    </xf>
    <xf numFmtId="180" fontId="2" fillId="0" borderId="1" xfId="0" applyNumberFormat="1" applyFont="1" applyFill="1" applyBorder="1" applyAlignment="1">
      <alignment horizontal="center"/>
    </xf>
    <xf numFmtId="178" fontId="2" fillId="0" borderId="1" xfId="0" applyNumberFormat="1" applyFont="1" applyFill="1" applyBorder="1" applyAlignment="1">
      <alignment horizontal="center"/>
    </xf>
    <xf numFmtId="0" fontId="2" fillId="0" borderId="3" xfId="0" applyFont="1" applyFill="1" applyBorder="1" applyAlignment="1">
      <alignment horizontal="center"/>
    </xf>
    <xf numFmtId="178" fontId="2" fillId="0" borderId="3" xfId="0" applyNumberFormat="1" applyFont="1" applyFill="1" applyBorder="1" applyAlignment="1">
      <alignment horizontal="center"/>
    </xf>
    <xf numFmtId="180" fontId="2" fillId="0" borderId="3" xfId="0" applyNumberFormat="1" applyFont="1" applyFill="1" applyBorder="1" applyAlignment="1">
      <alignment horizontal="center"/>
    </xf>
    <xf numFmtId="0" fontId="2" fillId="0" borderId="10" xfId="0" applyFont="1" applyFill="1" applyBorder="1" applyAlignment="1">
      <alignment horizontal="center"/>
    </xf>
    <xf numFmtId="0" fontId="2" fillId="9" borderId="1" xfId="0" applyFont="1" applyFill="1" applyBorder="1" applyAlignment="1">
      <alignment horizontal="center"/>
    </xf>
    <xf numFmtId="0" fontId="2" fillId="9" borderId="14" xfId="0" applyFont="1" applyFill="1" applyBorder="1" applyAlignment="1">
      <alignment horizontal="center"/>
    </xf>
    <xf numFmtId="178" fontId="2" fillId="9" borderId="9" xfId="0" applyNumberFormat="1" applyFont="1" applyFill="1" applyBorder="1" applyAlignment="1">
      <alignment horizontal="center"/>
    </xf>
    <xf numFmtId="180" fontId="2" fillId="9" borderId="1" xfId="0" applyNumberFormat="1" applyFont="1" applyFill="1" applyBorder="1" applyAlignment="1">
      <alignment horizontal="center"/>
    </xf>
    <xf numFmtId="178" fontId="2" fillId="9" borderId="1" xfId="0" applyNumberFormat="1" applyFont="1" applyFill="1" applyBorder="1" applyAlignment="1">
      <alignment horizontal="center"/>
    </xf>
    <xf numFmtId="0" fontId="2" fillId="10" borderId="1" xfId="0" applyFont="1" applyFill="1" applyBorder="1" applyAlignment="1">
      <alignment horizontal="center"/>
    </xf>
    <xf numFmtId="180" fontId="2" fillId="10" borderId="1" xfId="0" applyNumberFormat="1" applyFont="1" applyFill="1" applyBorder="1" applyAlignment="1">
      <alignment horizontal="center"/>
    </xf>
    <xf numFmtId="178" fontId="2" fillId="10" borderId="1" xfId="0" applyNumberFormat="1" applyFont="1" applyFill="1" applyBorder="1" applyAlignment="1">
      <alignment horizontal="center"/>
    </xf>
    <xf numFmtId="178" fontId="2" fillId="10" borderId="9" xfId="0" applyNumberFormat="1" applyFont="1" applyFill="1" applyBorder="1" applyAlignment="1">
      <alignment horizontal="center"/>
    </xf>
    <xf numFmtId="0" fontId="2" fillId="5" borderId="1" xfId="0" applyFont="1" applyFill="1" applyBorder="1" applyAlignment="1">
      <alignment horizontal="center"/>
    </xf>
    <xf numFmtId="180" fontId="2" fillId="5" borderId="1" xfId="0" applyNumberFormat="1" applyFont="1" applyFill="1" applyBorder="1" applyAlignment="1">
      <alignment horizontal="center"/>
    </xf>
    <xf numFmtId="178" fontId="2" fillId="5" borderId="1" xfId="0" applyNumberFormat="1" applyFont="1" applyFill="1" applyBorder="1" applyAlignment="1">
      <alignment horizontal="center"/>
    </xf>
    <xf numFmtId="178" fontId="2" fillId="5" borderId="9" xfId="0" applyNumberFormat="1" applyFont="1" applyFill="1" applyBorder="1" applyAlignment="1">
      <alignment horizontal="center"/>
    </xf>
    <xf numFmtId="0" fontId="2" fillId="0" borderId="3" xfId="0" applyFont="1" applyBorder="1" applyAlignment="1">
      <alignment horizontal="center"/>
    </xf>
    <xf numFmtId="178" fontId="2" fillId="0" borderId="3" xfId="0" applyNumberFormat="1" applyFont="1" applyBorder="1" applyAlignment="1">
      <alignment horizontal="center"/>
    </xf>
    <xf numFmtId="180" fontId="2" fillId="0" borderId="3" xfId="0" applyNumberFormat="1" applyFont="1" applyBorder="1" applyAlignment="1">
      <alignment horizontal="center"/>
    </xf>
    <xf numFmtId="0" fontId="2" fillId="0" borderId="10" xfId="0" applyFont="1" applyBorder="1" applyAlignment="1">
      <alignment horizontal="center"/>
    </xf>
    <xf numFmtId="176" fontId="0" fillId="4" borderId="18" xfId="19" applyNumberFormat="1" applyFill="1" applyBorder="1" applyAlignment="1">
      <alignment/>
    </xf>
    <xf numFmtId="0" fontId="0" fillId="4" borderId="19" xfId="0" applyFill="1" applyBorder="1" applyAlignment="1">
      <alignment/>
    </xf>
    <xf numFmtId="10" fontId="0" fillId="4" borderId="19" xfId="19" applyNumberFormat="1" applyFill="1" applyBorder="1" applyAlignment="1">
      <alignment horizontal="left"/>
    </xf>
    <xf numFmtId="180" fontId="0" fillId="4" borderId="18" xfId="0" applyNumberFormat="1" applyFill="1" applyBorder="1" applyAlignment="1">
      <alignment/>
    </xf>
    <xf numFmtId="178" fontId="0" fillId="4" borderId="18" xfId="0" applyNumberFormat="1" applyFill="1" applyBorder="1" applyAlignment="1">
      <alignment/>
    </xf>
    <xf numFmtId="180" fontId="2" fillId="0" borderId="0" xfId="0" applyNumberFormat="1" applyFont="1" applyFill="1" applyBorder="1" applyAlignment="1">
      <alignment horizontal="center"/>
    </xf>
    <xf numFmtId="0" fontId="2" fillId="4" borderId="14" xfId="0" applyFont="1" applyFill="1" applyBorder="1" applyAlignment="1">
      <alignment horizontal="center"/>
    </xf>
    <xf numFmtId="0" fontId="2" fillId="4" borderId="7" xfId="0" applyFont="1" applyFill="1" applyBorder="1" applyAlignment="1">
      <alignment horizontal="center"/>
    </xf>
    <xf numFmtId="0" fontId="2" fillId="0" borderId="5" xfId="0" applyFont="1" applyFill="1" applyBorder="1" applyAlignment="1">
      <alignment horizontal="center"/>
    </xf>
    <xf numFmtId="178" fontId="2" fillId="0" borderId="7" xfId="0" applyNumberFormat="1" applyFont="1" applyFill="1" applyBorder="1" applyAlignment="1">
      <alignment horizontal="center"/>
    </xf>
    <xf numFmtId="0" fontId="2" fillId="0" borderId="8" xfId="0" applyFont="1" applyFill="1" applyBorder="1" applyAlignment="1">
      <alignment horizontal="center"/>
    </xf>
    <xf numFmtId="0" fontId="2" fillId="0" borderId="4" xfId="0" applyFont="1" applyFill="1" applyBorder="1" applyAlignment="1">
      <alignment horizontal="center"/>
    </xf>
    <xf numFmtId="178" fontId="2" fillId="0" borderId="10" xfId="0" applyNumberFormat="1" applyFont="1" applyFill="1" applyBorder="1" applyAlignment="1">
      <alignment horizontal="center"/>
    </xf>
    <xf numFmtId="0" fontId="2" fillId="5" borderId="8" xfId="0" applyFont="1" applyFill="1" applyBorder="1" applyAlignment="1">
      <alignment horizontal="center"/>
    </xf>
    <xf numFmtId="0" fontId="2" fillId="5" borderId="4" xfId="0" applyFont="1" applyFill="1" applyBorder="1" applyAlignment="1">
      <alignment horizontal="center"/>
    </xf>
    <xf numFmtId="180" fontId="2" fillId="5" borderId="3" xfId="0" applyNumberFormat="1" applyFont="1" applyFill="1" applyBorder="1" applyAlignment="1">
      <alignment horizontal="center"/>
    </xf>
    <xf numFmtId="178" fontId="2" fillId="5" borderId="3" xfId="0" applyNumberFormat="1" applyFont="1" applyFill="1" applyBorder="1" applyAlignment="1">
      <alignment horizontal="center"/>
    </xf>
    <xf numFmtId="178" fontId="2" fillId="5" borderId="1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tabla de reembolso</a:t>
            </a:r>
          </a:p>
        </c:rich>
      </c:tx>
      <c:layout/>
      <c:spPr>
        <a:noFill/>
        <a:ln>
          <a:noFill/>
        </a:ln>
      </c:spPr>
    </c:title>
    <c:plotArea>
      <c:layout>
        <c:manualLayout>
          <c:xMode val="edge"/>
          <c:yMode val="edge"/>
          <c:x val="0.046"/>
          <c:y val="0.10525"/>
          <c:w val="0.91625"/>
          <c:h val="0.70375"/>
        </c:manualLayout>
      </c:layout>
      <c:barChart>
        <c:barDir val="col"/>
        <c:grouping val="clustered"/>
        <c:varyColors val="0"/>
        <c:ser>
          <c:idx val="0"/>
          <c:order val="0"/>
          <c:tx>
            <c:v>cuota</c:v>
          </c:tx>
          <c:invertIfNegative val="0"/>
          <c:extLst>
            <c:ext xmlns:c14="http://schemas.microsoft.com/office/drawing/2007/8/2/chart" uri="{6F2FDCE9-48DA-4B69-8628-5D25D57E5C99}">
              <c14:invertSolidFillFmt>
                <c14:spPr>
                  <a:solidFill>
                    <a:srgbClr val="000000"/>
                  </a:solidFill>
                </c14:spPr>
              </c14:invertSolidFillFmt>
            </c:ext>
          </c:extLst>
          <c:cat>
            <c:numRef>
              <c:f>'[1]pregunta 6'!$C$17:$C$29</c:f>
              <c:numCach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'[1]pregunta 6'!$D$17:$D$29</c:f>
              <c:numCache>
                <c:ptCount val="13"/>
                <c:pt idx="0">
                  <c:v>3224.1072720934562</c:v>
                </c:pt>
                <c:pt idx="1">
                  <c:v>3224.1072720934562</c:v>
                </c:pt>
                <c:pt idx="2">
                  <c:v>3224.1072720934562</c:v>
                </c:pt>
                <c:pt idx="3">
                  <c:v>3224.1072720934562</c:v>
                </c:pt>
                <c:pt idx="4">
                  <c:v>3224.1072720934562</c:v>
                </c:pt>
                <c:pt idx="5">
                  <c:v>3224.1072720934562</c:v>
                </c:pt>
                <c:pt idx="6">
                  <c:v>3224.1072720934562</c:v>
                </c:pt>
                <c:pt idx="7">
                  <c:v>3425.8182759597976</c:v>
                </c:pt>
                <c:pt idx="8">
                  <c:v>3425.8182759597976</c:v>
                </c:pt>
                <c:pt idx="9">
                  <c:v>3425.8182759597976</c:v>
                </c:pt>
                <c:pt idx="10">
                  <c:v>3425.8182759597976</c:v>
                </c:pt>
                <c:pt idx="11">
                  <c:v>3425.8182759597976</c:v>
                </c:pt>
              </c:numCache>
            </c:numRef>
          </c:val>
        </c:ser>
        <c:ser>
          <c:idx val="1"/>
          <c:order val="1"/>
          <c:tx>
            <c:v>interés</c:v>
          </c:tx>
          <c:invertIfNegative val="0"/>
          <c:extLst>
            <c:ext xmlns:c14="http://schemas.microsoft.com/office/drawing/2007/8/2/chart" uri="{6F2FDCE9-48DA-4B69-8628-5D25D57E5C99}">
              <c14:invertSolidFillFmt>
                <c14:spPr>
                  <a:solidFill>
                    <a:srgbClr val="000000"/>
                  </a:solidFill>
                </c14:spPr>
              </c14:invertSolidFillFmt>
            </c:ext>
          </c:extLst>
          <c:cat>
            <c:numRef>
              <c:f>'[1]pregunta 6'!$C$17:$C$29</c:f>
              <c:numCach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'[1]pregunta 6'!$E$17:$E$29</c:f>
              <c:numCache>
                <c:ptCount val="13"/>
                <c:pt idx="0">
                  <c:v>0</c:v>
                </c:pt>
                <c:pt idx="1">
                  <c:v>596.4101550826161</c:v>
                </c:pt>
                <c:pt idx="2">
                  <c:v>547.0902112344224</c:v>
                </c:pt>
                <c:pt idx="3">
                  <c:v>496.84456828436413</c:v>
                </c:pt>
                <c:pt idx="4">
                  <c:v>445.6558515405756</c:v>
                </c:pt>
                <c:pt idx="5">
                  <c:v>393.50636020099336</c:v>
                </c:pt>
                <c:pt idx="6">
                  <c:v>340.3780612325067</c:v>
                </c:pt>
                <c:pt idx="7">
                  <c:v>610.0453721168514</c:v>
                </c:pt>
                <c:pt idx="8">
                  <c:v>497.41445596313343</c:v>
                </c:pt>
                <c:pt idx="9">
                  <c:v>380.2783031632669</c:v>
                </c:pt>
                <c:pt idx="10">
                  <c:v>258.4567042514057</c:v>
                </c:pt>
                <c:pt idx="11">
                  <c:v>131.76224138307</c:v>
                </c:pt>
                <c:pt idx="12">
                  <c:v>0</c:v>
                </c:pt>
              </c:numCache>
            </c:numRef>
          </c:val>
        </c:ser>
        <c:ser>
          <c:idx val="2"/>
          <c:order val="2"/>
          <c:tx>
            <c:v>amortización</c:v>
          </c:tx>
          <c:invertIfNegative val="0"/>
          <c:extLst>
            <c:ext xmlns:c14="http://schemas.microsoft.com/office/drawing/2007/8/2/chart" uri="{6F2FDCE9-48DA-4B69-8628-5D25D57E5C99}">
              <c14:invertSolidFillFmt>
                <c14:spPr>
                  <a:solidFill>
                    <a:srgbClr val="000000"/>
                  </a:solidFill>
                </c14:spPr>
              </c14:invertSolidFillFmt>
            </c:ext>
          </c:extLst>
          <c:cat>
            <c:numRef>
              <c:f>'[1]pregunta 6'!$C$17:$C$29</c:f>
              <c:numCach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'[1]pregunta 6'!$F$17:$F$28</c:f>
              <c:numCache>
                <c:ptCount val="12"/>
                <c:pt idx="0">
                  <c:v>3224.1072720934562</c:v>
                </c:pt>
                <c:pt idx="1">
                  <c:v>2627.69711701084</c:v>
                </c:pt>
                <c:pt idx="2">
                  <c:v>2677.017060859034</c:v>
                </c:pt>
                <c:pt idx="3">
                  <c:v>2727.2627038090923</c:v>
                </c:pt>
                <c:pt idx="4">
                  <c:v>2778.451420552881</c:v>
                </c:pt>
                <c:pt idx="5">
                  <c:v>2830.600911892463</c:v>
                </c:pt>
                <c:pt idx="6">
                  <c:v>2883.7292108609495</c:v>
                </c:pt>
                <c:pt idx="7">
                  <c:v>2815.772903842946</c:v>
                </c:pt>
                <c:pt idx="8">
                  <c:v>2928.403819996664</c:v>
                </c:pt>
                <c:pt idx="9">
                  <c:v>3045.5399727965305</c:v>
                </c:pt>
                <c:pt idx="10">
                  <c:v>3167.3615717083917</c:v>
                </c:pt>
                <c:pt idx="11">
                  <c:v>3294.0560345767276</c:v>
                </c:pt>
              </c:numCache>
            </c:numRef>
          </c:val>
        </c:ser>
        <c:axId val="28279106"/>
        <c:axId val="53185363"/>
      </c:barChart>
      <c:catAx>
        <c:axId val="28279106"/>
        <c:scaling>
          <c:orientation val="minMax"/>
        </c:scaling>
        <c:axPos val="b"/>
        <c:title>
          <c:tx>
            <c:rich>
              <a:bodyPr vert="horz" rot="0" anchor="ctr"/>
              <a:lstStyle/>
              <a:p>
                <a:pPr algn="ctr">
                  <a:defRPr/>
                </a:pPr>
                <a:r>
                  <a:rPr lang="en-US" cap="none" sz="1150" b="1" i="0" u="none" baseline="0">
                    <a:latin typeface="Arial"/>
                    <a:ea typeface="Arial"/>
                    <a:cs typeface="Arial"/>
                  </a:rPr>
                  <a:t>meses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sz="1150" b="1" i="0" u="none" baseline="0">
                    <a:latin typeface="Arial"/>
                    <a:ea typeface="Arial"/>
                    <a:cs typeface="Arial"/>
                  </a:rPr>
                  <a:t>nuevos soles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279106"/>
        <c:crossesAt val="1"/>
        <c:crossBetween val="between"/>
        <c:dispUnits/>
        <c:majorUnit val="500"/>
      </c:valAx>
      <c:spPr>
        <a:solidFill>
          <a:srgbClr val="C0C0C0"/>
        </a:solidFill>
        <a:ln w="12700">
          <a:solidFill>
            <a:srgbClr val="808080"/>
          </a:solidFill>
        </a:ln>
      </c:spPr>
    </c:plotArea>
    <c:legend>
      <c:legendPos val="r"/>
      <c:layout>
        <c:manualLayout>
          <c:xMode val="edge"/>
          <c:yMode val="edge"/>
          <c:x val="0.859"/>
          <c:y val="0.80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tabla de reembolso</a:t>
            </a:r>
          </a:p>
        </c:rich>
      </c:tx>
      <c:layout/>
      <c:spPr>
        <a:noFill/>
        <a:ln>
          <a:noFill/>
        </a:ln>
      </c:spPr>
    </c:title>
    <c:plotArea>
      <c:layout>
        <c:manualLayout>
          <c:xMode val="edge"/>
          <c:yMode val="edge"/>
          <c:x val="0.064"/>
          <c:y val="0.09775"/>
          <c:w val="0.91425"/>
          <c:h val="0.68425"/>
        </c:manualLayout>
      </c:layout>
      <c:barChart>
        <c:barDir val="col"/>
        <c:grouping val="clustered"/>
        <c:varyColors val="0"/>
        <c:ser>
          <c:idx val="0"/>
          <c:order val="0"/>
          <c:tx>
            <c:v>cuota</c:v>
          </c:tx>
          <c:invertIfNegative val="0"/>
          <c:extLst>
            <c:ext xmlns:c14="http://schemas.microsoft.com/office/drawing/2007/8/2/chart" uri="{6F2FDCE9-48DA-4B69-8628-5D25D57E5C99}">
              <c14:invertSolidFillFmt>
                <c14:spPr>
                  <a:solidFill>
                    <a:srgbClr val="000000"/>
                  </a:solidFill>
                </c14:spPr>
              </c14:invertSolidFillFmt>
            </c:ext>
          </c:extLst>
          <c:cat>
            <c:numRef>
              <c:f>'[1]pregunta 7'!$C$19:$C$31</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7'!$D$19:$D$30</c:f>
              <c:numCache>
                <c:ptCount val="12"/>
                <c:pt idx="0">
                  <c:v>3224.1072720934562</c:v>
                </c:pt>
                <c:pt idx="1">
                  <c:v>3224.1072720934562</c:v>
                </c:pt>
                <c:pt idx="2">
                  <c:v>3224.1072720934562</c:v>
                </c:pt>
                <c:pt idx="3">
                  <c:v>3224.1072720934562</c:v>
                </c:pt>
                <c:pt idx="4">
                  <c:v>3224.1072720934562</c:v>
                </c:pt>
                <c:pt idx="5">
                  <c:v>3224.1072720934562</c:v>
                </c:pt>
                <c:pt idx="6">
                  <c:v>3224.1072720934562</c:v>
                </c:pt>
                <c:pt idx="7">
                  <c:v>3224.1072720934562</c:v>
                </c:pt>
                <c:pt idx="8">
                  <c:v>3224.1072720934562</c:v>
                </c:pt>
                <c:pt idx="9">
                  <c:v>3224.1072720934562</c:v>
                </c:pt>
                <c:pt idx="10">
                  <c:v>3224.1072720934562</c:v>
                </c:pt>
                <c:pt idx="11">
                  <c:v>3224.1072720934562</c:v>
                </c:pt>
              </c:numCache>
            </c:numRef>
          </c:val>
        </c:ser>
        <c:ser>
          <c:idx val="1"/>
          <c:order val="1"/>
          <c:tx>
            <c:v>interés</c:v>
          </c:tx>
          <c:invertIfNegative val="0"/>
          <c:extLst>
            <c:ext xmlns:c14="http://schemas.microsoft.com/office/drawing/2007/8/2/chart" uri="{6F2FDCE9-48DA-4B69-8628-5D25D57E5C99}">
              <c14:invertSolidFillFmt>
                <c14:spPr>
                  <a:solidFill>
                    <a:srgbClr val="000000"/>
                  </a:solidFill>
                </c14:spPr>
              </c14:invertSolidFillFmt>
            </c:ext>
          </c:extLst>
          <c:cat>
            <c:numRef>
              <c:f>'[1]pregunta 7'!$C$19:$C$31</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7'!$E$19:$E$30</c:f>
              <c:numCache>
                <c:ptCount val="12"/>
                <c:pt idx="0">
                  <c:v>0</c:v>
                </c:pt>
                <c:pt idx="1">
                  <c:v>596.4101550826161</c:v>
                </c:pt>
                <c:pt idx="2">
                  <c:v>547.0902112344224</c:v>
                </c:pt>
                <c:pt idx="3">
                  <c:v>496.84456828436413</c:v>
                </c:pt>
                <c:pt idx="4">
                  <c:v>445.6558515405756</c:v>
                </c:pt>
                <c:pt idx="5">
                  <c:v>393.50636020099336</c:v>
                </c:pt>
                <c:pt idx="6">
                  <c:v>340.3780612325067</c:v>
                </c:pt>
                <c:pt idx="7">
                  <c:v>286.25258313522596</c:v>
                </c:pt>
                <c:pt idx="8">
                  <c:v>231.11120958970903</c:v>
                </c:pt>
                <c:pt idx="9">
                  <c:v>174.9348729849523</c:v>
                </c:pt>
                <c:pt idx="10">
                  <c:v>117.70414782490592</c:v>
                </c:pt>
                <c:pt idx="11">
                  <c:v>59.39924401123458</c:v>
                </c:pt>
              </c:numCache>
            </c:numRef>
          </c:val>
        </c:ser>
        <c:ser>
          <c:idx val="2"/>
          <c:order val="2"/>
          <c:tx>
            <c:v>amortización</c:v>
          </c:tx>
          <c:invertIfNegative val="0"/>
          <c:extLst>
            <c:ext xmlns:c14="http://schemas.microsoft.com/office/drawing/2007/8/2/chart" uri="{6F2FDCE9-48DA-4B69-8628-5D25D57E5C99}">
              <c14:invertSolidFillFmt>
                <c14:spPr>
                  <a:solidFill>
                    <a:srgbClr val="000000"/>
                  </a:solidFill>
                </c14:spPr>
              </c14:invertSolidFillFmt>
            </c:ext>
          </c:extLst>
          <c:cat>
            <c:numRef>
              <c:f>'[1]pregunta 7'!$C$19:$C$31</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7'!$F$19:$F$30</c:f>
              <c:numCache>
                <c:ptCount val="12"/>
                <c:pt idx="0">
                  <c:v>3224.1072720934562</c:v>
                </c:pt>
                <c:pt idx="1">
                  <c:v>2627.69711701084</c:v>
                </c:pt>
                <c:pt idx="2">
                  <c:v>2677.017060859034</c:v>
                </c:pt>
                <c:pt idx="3">
                  <c:v>2727.2627038090923</c:v>
                </c:pt>
                <c:pt idx="4">
                  <c:v>2778.451420552881</c:v>
                </c:pt>
                <c:pt idx="5">
                  <c:v>2830.600911892463</c:v>
                </c:pt>
                <c:pt idx="6">
                  <c:v>2883.7292108609495</c:v>
                </c:pt>
                <c:pt idx="7">
                  <c:v>2937.8546889582303</c:v>
                </c:pt>
                <c:pt idx="8">
                  <c:v>2992.996062503747</c:v>
                </c:pt>
                <c:pt idx="9">
                  <c:v>3049.172399108504</c:v>
                </c:pt>
                <c:pt idx="10">
                  <c:v>3106.4031242685505</c:v>
                </c:pt>
                <c:pt idx="11">
                  <c:v>3164.7080280822215</c:v>
                </c:pt>
              </c:numCache>
            </c:numRef>
          </c:val>
        </c:ser>
        <c:axId val="8906220"/>
        <c:axId val="13047117"/>
      </c:barChart>
      <c:catAx>
        <c:axId val="8906220"/>
        <c:scaling>
          <c:orientation val="minMax"/>
        </c:scaling>
        <c:axPos val="b"/>
        <c:title>
          <c:tx>
            <c:rich>
              <a:bodyPr vert="horz" rot="0" anchor="ctr"/>
              <a:lstStyle/>
              <a:p>
                <a:pPr algn="ctr">
                  <a:defRPr/>
                </a:pPr>
                <a:r>
                  <a:rPr lang="en-US" cap="none" sz="1000" b="1" i="0" u="none" baseline="0">
                    <a:latin typeface="Arial"/>
                    <a:ea typeface="Arial"/>
                    <a:cs typeface="Arial"/>
                  </a:rPr>
                  <a:t>meses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sz="1000" b="1" i="0" u="none" baseline="0">
                    <a:latin typeface="Arial"/>
                    <a:ea typeface="Arial"/>
                    <a:cs typeface="Arial"/>
                  </a:rPr>
                  <a:t>nuevos soles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906220"/>
        <c:crossesAt val="1"/>
        <c:crossBetween val="between"/>
        <c:dispUnits/>
      </c:valAx>
      <c:spPr>
        <a:solidFill>
          <a:srgbClr val="C0C0C0"/>
        </a:solidFill>
        <a:ln w="12700">
          <a:solidFill>
            <a:srgbClr val="808080"/>
          </a:solidFill>
        </a:ln>
      </c:spPr>
    </c:plotArea>
    <c:legend>
      <c:legendPos val="r"/>
      <c:layout>
        <c:manualLayout>
          <c:xMode val="edge"/>
          <c:yMode val="edge"/>
          <c:x val="0.86925"/>
          <c:y val="0.78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tabla de reembolso</a:t>
            </a:r>
          </a:p>
        </c:rich>
      </c:tx>
      <c:layout/>
      <c:spPr>
        <a:noFill/>
        <a:ln>
          <a:noFill/>
        </a:ln>
      </c:spPr>
    </c:title>
    <c:plotArea>
      <c:layout>
        <c:manualLayout>
          <c:xMode val="edge"/>
          <c:yMode val="edge"/>
          <c:x val="0.06775"/>
          <c:y val="0.124"/>
          <c:w val="0.90975"/>
          <c:h val="0.684"/>
        </c:manualLayout>
      </c:layout>
      <c:barChart>
        <c:barDir val="col"/>
        <c:grouping val="clustered"/>
        <c:varyColors val="0"/>
        <c:ser>
          <c:idx val="0"/>
          <c:order val="0"/>
          <c:tx>
            <c:v>cuota</c:v>
          </c:tx>
          <c:invertIfNegative val="0"/>
          <c:extLst>
            <c:ext xmlns:c14="http://schemas.microsoft.com/office/drawing/2007/8/2/chart" uri="{6F2FDCE9-48DA-4B69-8628-5D25D57E5C99}">
              <c14:invertSolidFillFmt>
                <c14:spPr>
                  <a:solidFill>
                    <a:srgbClr val="000000"/>
                  </a:solidFill>
                </c14:spPr>
              </c14:invertSolidFillFmt>
            </c:ext>
          </c:extLst>
          <c:cat>
            <c:numRef>
              <c:f>'[1]pregunta 7'!$C$37:$C$49</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7'!$D$37:$D$47</c:f>
              <c:numCache>
                <c:ptCount val="11"/>
                <c:pt idx="0">
                  <c:v>3224.1072720934562</c:v>
                </c:pt>
                <c:pt idx="1">
                  <c:v>3224.1072720934562</c:v>
                </c:pt>
                <c:pt idx="2">
                  <c:v>3224.1072720934562</c:v>
                </c:pt>
                <c:pt idx="3">
                  <c:v>3224.1072720934562</c:v>
                </c:pt>
                <c:pt idx="4">
                  <c:v>3224.1072720934562</c:v>
                </c:pt>
                <c:pt idx="5">
                  <c:v>3224.1072720934562</c:v>
                </c:pt>
                <c:pt idx="6">
                  <c:v>5000</c:v>
                </c:pt>
                <c:pt idx="7">
                  <c:v>2848.681513931677</c:v>
                </c:pt>
                <c:pt idx="8">
                  <c:v>2848.681513931677</c:v>
                </c:pt>
                <c:pt idx="9">
                  <c:v>2848.681513931677</c:v>
                </c:pt>
                <c:pt idx="10">
                  <c:v>2848.681513931677</c:v>
                </c:pt>
              </c:numCache>
            </c:numRef>
          </c:val>
        </c:ser>
        <c:ser>
          <c:idx val="1"/>
          <c:order val="1"/>
          <c:tx>
            <c:v>interés</c:v>
          </c:tx>
          <c:invertIfNegative val="0"/>
          <c:extLst>
            <c:ext xmlns:c14="http://schemas.microsoft.com/office/drawing/2007/8/2/chart" uri="{6F2FDCE9-48DA-4B69-8628-5D25D57E5C99}">
              <c14:invertSolidFillFmt>
                <c14:spPr>
                  <a:solidFill>
                    <a:srgbClr val="000000"/>
                  </a:solidFill>
                </c14:spPr>
              </c14:invertSolidFillFmt>
            </c:ext>
          </c:extLst>
          <c:cat>
            <c:numRef>
              <c:f>'[1]pregunta 7'!$C$37:$C$49</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7'!$E$37:$E$48</c:f>
              <c:numCache>
                <c:ptCount val="12"/>
                <c:pt idx="0">
                  <c:v>0</c:v>
                </c:pt>
                <c:pt idx="1">
                  <c:v>596.4101550826161</c:v>
                </c:pt>
                <c:pt idx="2">
                  <c:v>547.0902112344224</c:v>
                </c:pt>
                <c:pt idx="3">
                  <c:v>496.84456828436413</c:v>
                </c:pt>
                <c:pt idx="4">
                  <c:v>445.6558515405756</c:v>
                </c:pt>
                <c:pt idx="5">
                  <c:v>393.50636020099336</c:v>
                </c:pt>
                <c:pt idx="6">
                  <c:v>340.3780612325067</c:v>
                </c:pt>
                <c:pt idx="7">
                  <c:v>252.9203816977933</c:v>
                </c:pt>
                <c:pt idx="8">
                  <c:v>204.1998528147946</c:v>
                </c:pt>
                <c:pt idx="9">
                  <c:v>154.56487540833095</c:v>
                </c:pt>
                <c:pt idx="10">
                  <c:v>103.9982859516254</c:v>
                </c:pt>
                <c:pt idx="11">
                  <c:v>52.4825987711166</c:v>
                </c:pt>
              </c:numCache>
            </c:numRef>
          </c:val>
        </c:ser>
        <c:ser>
          <c:idx val="2"/>
          <c:order val="2"/>
          <c:tx>
            <c:v>amortización</c:v>
          </c:tx>
          <c:invertIfNegative val="0"/>
          <c:extLst>
            <c:ext xmlns:c14="http://schemas.microsoft.com/office/drawing/2007/8/2/chart" uri="{6F2FDCE9-48DA-4B69-8628-5D25D57E5C99}">
              <c14:invertSolidFillFmt>
                <c14:spPr>
                  <a:solidFill>
                    <a:srgbClr val="000000"/>
                  </a:solidFill>
                </c14:spPr>
              </c14:invertSolidFillFmt>
            </c:ext>
          </c:extLst>
          <c:cat>
            <c:numRef>
              <c:f>'[1]pregunta 7'!$C$37:$C$49</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'[1]pregunta 7'!$F$37:$F$48</c:f>
              <c:numCache>
                <c:ptCount val="12"/>
                <c:pt idx="0">
                  <c:v>3224.1072720934562</c:v>
                </c:pt>
                <c:pt idx="1">
                  <c:v>2627.69711701084</c:v>
                </c:pt>
                <c:pt idx="2">
                  <c:v>2677.017060859034</c:v>
                </c:pt>
                <c:pt idx="3">
                  <c:v>2727.2627038090923</c:v>
                </c:pt>
                <c:pt idx="4">
                  <c:v>2778.451420552881</c:v>
                </c:pt>
                <c:pt idx="5">
                  <c:v>2830.600911892463</c:v>
                </c:pt>
                <c:pt idx="6">
                  <c:v>4659.621938767494</c:v>
                </c:pt>
                <c:pt idx="7">
                  <c:v>2595.7611322338835</c:v>
                </c:pt>
                <c:pt idx="8">
                  <c:v>2644.481661116882</c:v>
                </c:pt>
                <c:pt idx="9">
                  <c:v>2694.116638523346</c:v>
                </c:pt>
                <c:pt idx="10">
                  <c:v>2744.6832279800515</c:v>
                </c:pt>
                <c:pt idx="11">
                  <c:v>2796.1989151605603</c:v>
                </c:pt>
              </c:numCache>
            </c:numRef>
          </c:val>
        </c:ser>
        <c:axId val="50315190"/>
        <c:axId val="50183527"/>
      </c:barChart>
      <c:catAx>
        <c:axId val="50315190"/>
        <c:scaling>
          <c:orientation val="minMax"/>
        </c:scaling>
        <c:axPos val="b"/>
        <c:title>
          <c:tx>
            <c:rich>
              <a:bodyPr vert="horz" rot="0" anchor="ctr"/>
              <a:lstStyle/>
              <a:p>
                <a:pPr algn="ctr">
                  <a:defRPr/>
                </a:pPr>
                <a:r>
                  <a:rPr lang="en-US" cap="none" sz="1000" b="1" i="0" u="none" baseline="0">
                    <a:latin typeface="Arial"/>
                    <a:ea typeface="Arial"/>
                    <a:cs typeface="Arial"/>
                  </a:rPr>
                  <a:t>meses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sz="1000" b="1" i="0" u="none" baseline="0">
                    <a:latin typeface="Arial"/>
                    <a:ea typeface="Arial"/>
                    <a:cs typeface="Arial"/>
                  </a:rPr>
                  <a:t>nuevos soles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315190"/>
        <c:crossesAt val="1"/>
        <c:crossBetween val="between"/>
        <c:dispUnits/>
      </c:valAx>
      <c:spPr>
        <a:solidFill>
          <a:srgbClr val="C0C0C0"/>
        </a:solidFill>
        <a:ln w="12700">
          <a:solidFill>
            <a:srgbClr val="808080"/>
          </a:solidFill>
        </a:ln>
      </c:spPr>
    </c:plotArea>
    <c:legend>
      <c:legendPos val="r"/>
      <c:layout>
        <c:manualLayout>
          <c:xMode val="edge"/>
          <c:yMode val="edge"/>
          <c:x val="0.865"/>
          <c:y val="0.78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45</xdr:row>
      <xdr:rowOff>152400</xdr:rowOff>
    </xdr:from>
    <xdr:to>
      <xdr:col>1</xdr:col>
      <xdr:colOff>180975</xdr:colOff>
      <xdr:row>48</xdr:row>
      <xdr:rowOff>95250</xdr:rowOff>
    </xdr:to>
    <xdr:sp>
      <xdr:nvSpPr>
        <xdr:cNvPr id="1" name="TextBox 11"/>
        <xdr:cNvSpPr txBox="1">
          <a:spLocks noChangeArrowheads="1"/>
        </xdr:cNvSpPr>
      </xdr:nvSpPr>
      <xdr:spPr>
        <a:xfrm>
          <a:off x="180975" y="7477125"/>
          <a:ext cx="762000" cy="428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S/.100,000.00</a:t>
          </a:r>
        </a:p>
      </xdr:txBody>
    </xdr:sp>
    <xdr:clientData/>
  </xdr:twoCellAnchor>
  <xdr:twoCellAnchor>
    <xdr:from>
      <xdr:col>0</xdr:col>
      <xdr:colOff>333375</xdr:colOff>
      <xdr:row>41</xdr:row>
      <xdr:rowOff>95250</xdr:rowOff>
    </xdr:from>
    <xdr:to>
      <xdr:col>6</xdr:col>
      <xdr:colOff>1143000</xdr:colOff>
      <xdr:row>41</xdr:row>
      <xdr:rowOff>95250</xdr:rowOff>
    </xdr:to>
    <xdr:sp>
      <xdr:nvSpPr>
        <xdr:cNvPr id="2" name="Line 2"/>
        <xdr:cNvSpPr>
          <a:spLocks/>
        </xdr:cNvSpPr>
      </xdr:nvSpPr>
      <xdr:spPr>
        <a:xfrm>
          <a:off x="333375" y="6772275"/>
          <a:ext cx="575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41</xdr:row>
      <xdr:rowOff>95250</xdr:rowOff>
    </xdr:from>
    <xdr:to>
      <xdr:col>0</xdr:col>
      <xdr:colOff>333375</xdr:colOff>
      <xdr:row>45</xdr:row>
      <xdr:rowOff>123825</xdr:rowOff>
    </xdr:to>
    <xdr:sp>
      <xdr:nvSpPr>
        <xdr:cNvPr id="3" name="Line 3"/>
        <xdr:cNvSpPr>
          <a:spLocks/>
        </xdr:cNvSpPr>
      </xdr:nvSpPr>
      <xdr:spPr>
        <a:xfrm>
          <a:off x="333375" y="6772275"/>
          <a:ext cx="0" cy="6762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41</xdr:row>
      <xdr:rowOff>133350</xdr:rowOff>
    </xdr:from>
    <xdr:to>
      <xdr:col>1</xdr:col>
      <xdr:colOff>323850</xdr:colOff>
      <xdr:row>43</xdr:row>
      <xdr:rowOff>152400</xdr:rowOff>
    </xdr:to>
    <xdr:sp>
      <xdr:nvSpPr>
        <xdr:cNvPr id="4" name="Line 4"/>
        <xdr:cNvSpPr>
          <a:spLocks/>
        </xdr:cNvSpPr>
      </xdr:nvSpPr>
      <xdr:spPr>
        <a:xfrm>
          <a:off x="1085850" y="6810375"/>
          <a:ext cx="0" cy="3429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39</xdr:row>
      <xdr:rowOff>66675</xdr:rowOff>
    </xdr:from>
    <xdr:to>
      <xdr:col>1</xdr:col>
      <xdr:colOff>695325</xdr:colOff>
      <xdr:row>41</xdr:row>
      <xdr:rowOff>85725</xdr:rowOff>
    </xdr:to>
    <xdr:sp>
      <xdr:nvSpPr>
        <xdr:cNvPr id="5" name="Line 5"/>
        <xdr:cNvSpPr>
          <a:spLocks/>
        </xdr:cNvSpPr>
      </xdr:nvSpPr>
      <xdr:spPr>
        <a:xfrm flipV="1">
          <a:off x="1457325" y="6419850"/>
          <a:ext cx="0" cy="3429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39</xdr:row>
      <xdr:rowOff>66675</xdr:rowOff>
    </xdr:from>
    <xdr:to>
      <xdr:col>3</xdr:col>
      <xdr:colOff>342900</xdr:colOff>
      <xdr:row>41</xdr:row>
      <xdr:rowOff>76200</xdr:rowOff>
    </xdr:to>
    <xdr:sp>
      <xdr:nvSpPr>
        <xdr:cNvPr id="6" name="Line 6"/>
        <xdr:cNvSpPr>
          <a:spLocks/>
        </xdr:cNvSpPr>
      </xdr:nvSpPr>
      <xdr:spPr>
        <a:xfrm flipH="1" flipV="1">
          <a:off x="2771775" y="6419850"/>
          <a:ext cx="0"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37</xdr:row>
      <xdr:rowOff>152400</xdr:rowOff>
    </xdr:from>
    <xdr:to>
      <xdr:col>6</xdr:col>
      <xdr:colOff>1123950</xdr:colOff>
      <xdr:row>41</xdr:row>
      <xdr:rowOff>76200</xdr:rowOff>
    </xdr:to>
    <xdr:sp>
      <xdr:nvSpPr>
        <xdr:cNvPr id="7" name="Line 7"/>
        <xdr:cNvSpPr>
          <a:spLocks/>
        </xdr:cNvSpPr>
      </xdr:nvSpPr>
      <xdr:spPr>
        <a:xfrm flipV="1">
          <a:off x="6067425" y="6181725"/>
          <a:ext cx="0" cy="571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42</xdr:row>
      <xdr:rowOff>28575</xdr:rowOff>
    </xdr:from>
    <xdr:to>
      <xdr:col>7</xdr:col>
      <xdr:colOff>733425</xdr:colOff>
      <xdr:row>43</xdr:row>
      <xdr:rowOff>133350</xdr:rowOff>
    </xdr:to>
    <xdr:sp>
      <xdr:nvSpPr>
        <xdr:cNvPr id="8" name="TextBox 8"/>
        <xdr:cNvSpPr txBox="1">
          <a:spLocks noChangeArrowheads="1"/>
        </xdr:cNvSpPr>
      </xdr:nvSpPr>
      <xdr:spPr>
        <a:xfrm>
          <a:off x="247650" y="6867525"/>
          <a:ext cx="6591300" cy="2667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                                13  meses</a:t>
          </a:r>
        </a:p>
      </xdr:txBody>
    </xdr:sp>
    <xdr:clientData/>
  </xdr:twoCellAnchor>
  <xdr:twoCellAnchor>
    <xdr:from>
      <xdr:col>1</xdr:col>
      <xdr:colOff>447675</xdr:colOff>
      <xdr:row>38</xdr:row>
      <xdr:rowOff>104775</xdr:rowOff>
    </xdr:from>
    <xdr:to>
      <xdr:col>2</xdr:col>
      <xdr:colOff>409575</xdr:colOff>
      <xdr:row>40</xdr:row>
      <xdr:rowOff>38100</xdr:rowOff>
    </xdr:to>
    <xdr:sp>
      <xdr:nvSpPr>
        <xdr:cNvPr id="9" name="TextBox 9"/>
        <xdr:cNvSpPr txBox="1">
          <a:spLocks noChangeArrowheads="1"/>
        </xdr:cNvSpPr>
      </xdr:nvSpPr>
      <xdr:spPr>
        <a:xfrm>
          <a:off x="1209675" y="6296025"/>
          <a:ext cx="723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S/.20,000.00</a:t>
          </a:r>
        </a:p>
      </xdr:txBody>
    </xdr:sp>
    <xdr:clientData/>
  </xdr:twoCellAnchor>
  <xdr:twoCellAnchor>
    <xdr:from>
      <xdr:col>1</xdr:col>
      <xdr:colOff>28575</xdr:colOff>
      <xdr:row>44</xdr:row>
      <xdr:rowOff>9525</xdr:rowOff>
    </xdr:from>
    <xdr:to>
      <xdr:col>2</xdr:col>
      <xdr:colOff>95250</xdr:colOff>
      <xdr:row>45</xdr:row>
      <xdr:rowOff>95250</xdr:rowOff>
    </xdr:to>
    <xdr:sp>
      <xdr:nvSpPr>
        <xdr:cNvPr id="10" name="TextBox 10"/>
        <xdr:cNvSpPr txBox="1">
          <a:spLocks noChangeArrowheads="1"/>
        </xdr:cNvSpPr>
      </xdr:nvSpPr>
      <xdr:spPr>
        <a:xfrm>
          <a:off x="790575" y="7172325"/>
          <a:ext cx="828675"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S/.80,000.00</a:t>
          </a:r>
        </a:p>
      </xdr:txBody>
    </xdr:sp>
    <xdr:clientData/>
  </xdr:twoCellAnchor>
  <xdr:twoCellAnchor>
    <xdr:from>
      <xdr:col>6</xdr:col>
      <xdr:colOff>133350</xdr:colOff>
      <xdr:row>37</xdr:row>
      <xdr:rowOff>19050</xdr:rowOff>
    </xdr:from>
    <xdr:to>
      <xdr:col>7</xdr:col>
      <xdr:colOff>333375</xdr:colOff>
      <xdr:row>38</xdr:row>
      <xdr:rowOff>47625</xdr:rowOff>
    </xdr:to>
    <xdr:sp>
      <xdr:nvSpPr>
        <xdr:cNvPr id="11" name="TextBox 12"/>
        <xdr:cNvSpPr txBox="1">
          <a:spLocks noChangeArrowheads="1"/>
        </xdr:cNvSpPr>
      </xdr:nvSpPr>
      <xdr:spPr>
        <a:xfrm>
          <a:off x="5076825" y="6048375"/>
          <a:ext cx="13620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S/.40,000+S/.20,000.00</a:t>
          </a:r>
        </a:p>
      </xdr:txBody>
    </xdr:sp>
    <xdr:clientData/>
  </xdr:twoCellAnchor>
  <xdr:twoCellAnchor>
    <xdr:from>
      <xdr:col>7</xdr:col>
      <xdr:colOff>809625</xdr:colOff>
      <xdr:row>14</xdr:row>
      <xdr:rowOff>66675</xdr:rowOff>
    </xdr:from>
    <xdr:to>
      <xdr:col>8</xdr:col>
      <xdr:colOff>638175</xdr:colOff>
      <xdr:row>14</xdr:row>
      <xdr:rowOff>66675</xdr:rowOff>
    </xdr:to>
    <xdr:sp>
      <xdr:nvSpPr>
        <xdr:cNvPr id="12" name="Line 15"/>
        <xdr:cNvSpPr>
          <a:spLocks/>
        </xdr:cNvSpPr>
      </xdr:nvSpPr>
      <xdr:spPr>
        <a:xfrm flipH="1">
          <a:off x="6915150" y="2333625"/>
          <a:ext cx="733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809625</xdr:colOff>
      <xdr:row>14</xdr:row>
      <xdr:rowOff>66675</xdr:rowOff>
    </xdr:from>
    <xdr:to>
      <xdr:col>8</xdr:col>
      <xdr:colOff>638175</xdr:colOff>
      <xdr:row>14</xdr:row>
      <xdr:rowOff>66675</xdr:rowOff>
    </xdr:to>
    <xdr:sp>
      <xdr:nvSpPr>
        <xdr:cNvPr id="13" name="Line 21"/>
        <xdr:cNvSpPr>
          <a:spLocks/>
        </xdr:cNvSpPr>
      </xdr:nvSpPr>
      <xdr:spPr>
        <a:xfrm flipH="1">
          <a:off x="6915150" y="2333625"/>
          <a:ext cx="733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xdr:row>
      <xdr:rowOff>104775</xdr:rowOff>
    </xdr:from>
    <xdr:to>
      <xdr:col>5</xdr:col>
      <xdr:colOff>552450</xdr:colOff>
      <xdr:row>11</xdr:row>
      <xdr:rowOff>0</xdr:rowOff>
    </xdr:to>
    <xdr:sp>
      <xdr:nvSpPr>
        <xdr:cNvPr id="14" name="TextBox 24"/>
        <xdr:cNvSpPr txBox="1">
          <a:spLocks noChangeArrowheads="1"/>
        </xdr:cNvSpPr>
      </xdr:nvSpPr>
      <xdr:spPr>
        <a:xfrm>
          <a:off x="66675" y="428625"/>
          <a:ext cx="4581525" cy="1352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ha decidido formar un negocio y desea saber cuál será la tasa interna de rentabilidad. Su proyecto requiere de dos inversiones, la primera el día de hoy y la segunda dentro de 30 días, las mismas que ascienden a los valores de  S/100,000.00 y S/.80,000.00, respectivamente. Este negocio le reportará unas utilidades mensuales de S/.40,000.00 durante 1año a partir de 60 días efectuada la primera inversión. Además el negocio se podrá vender al final de este tiempo en S/20,000.00. Plantear el diagrama de flujos completo indicando el sentido de las flechas de los flujos y estimar la TIR utilizando la función de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95250</xdr:rowOff>
    </xdr:from>
    <xdr:to>
      <xdr:col>4</xdr:col>
      <xdr:colOff>628650</xdr:colOff>
      <xdr:row>10</xdr:row>
      <xdr:rowOff>142875</xdr:rowOff>
    </xdr:to>
    <xdr:sp>
      <xdr:nvSpPr>
        <xdr:cNvPr id="1" name="TextBox 14"/>
        <xdr:cNvSpPr txBox="1">
          <a:spLocks noChangeArrowheads="1"/>
        </xdr:cNvSpPr>
      </xdr:nvSpPr>
      <xdr:spPr>
        <a:xfrm>
          <a:off x="1047750" y="419100"/>
          <a:ext cx="3257550" cy="1343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Una empresa requiere contar con un fondo económico de tal manera de amortizar una deuda contraída anteriormente. El fondo que desea acumular es de S/.20,000.00 en un plazo de un año. Los depósitos se efectuarán de manera mensual en una institución financiera que paga por los depósitos una TEA de 18%. Estimar el valor del depósito mensual así como la tabla del fondo de amortización.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5</xdr:col>
      <xdr:colOff>542925</xdr:colOff>
      <xdr:row>12</xdr:row>
      <xdr:rowOff>114300</xdr:rowOff>
    </xdr:to>
    <xdr:sp>
      <xdr:nvSpPr>
        <xdr:cNvPr id="1" name="TextBox 1"/>
        <xdr:cNvSpPr txBox="1">
          <a:spLocks noChangeArrowheads="1"/>
        </xdr:cNvSpPr>
      </xdr:nvSpPr>
      <xdr:spPr>
        <a:xfrm>
          <a:off x="971550" y="219075"/>
          <a:ext cx="3914775" cy="1838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 inversionista debe evaluar dos perfiles económicos de tal manera de verificar cual de éstos será más rentable. El primer perfil tiene las siguientes características: vida útil de un año, una inversión de S/. 10,000.00 y rentabilidades esperadas mensuales  de S/.1,000.00 y un valor de recuperación estimado de S/.1,200.00; el segundo proyecto: vida útil de un año, una inversión de S/.12,000.00 y rentabilidades esperadas mensuales de S/.1,200.00 y un valor de recuperación estimado de 1,300.00. Hallar la TIR y la TRV considerando y sin  considerar  el valor de recuperación, utilizando las funciones de excel respectivas. Asuma un costo de oportunidad del mercado de 3% mensual.Interprete sus resultados.</a:t>
          </a:r>
        </a:p>
      </xdr:txBody>
    </xdr:sp>
    <xdr:clientData/>
  </xdr:twoCellAnchor>
  <xdr:twoCellAnchor>
    <xdr:from>
      <xdr:col>1</xdr:col>
      <xdr:colOff>85725</xdr:colOff>
      <xdr:row>19</xdr:row>
      <xdr:rowOff>104775</xdr:rowOff>
    </xdr:from>
    <xdr:to>
      <xdr:col>5</xdr:col>
      <xdr:colOff>514350</xdr:colOff>
      <xdr:row>19</xdr:row>
      <xdr:rowOff>104775</xdr:rowOff>
    </xdr:to>
    <xdr:sp>
      <xdr:nvSpPr>
        <xdr:cNvPr id="2" name="Line 3"/>
        <xdr:cNvSpPr>
          <a:spLocks/>
        </xdr:cNvSpPr>
      </xdr:nvSpPr>
      <xdr:spPr>
        <a:xfrm>
          <a:off x="1047750" y="318135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xdr:row>
      <xdr:rowOff>95250</xdr:rowOff>
    </xdr:from>
    <xdr:to>
      <xdr:col>1</xdr:col>
      <xdr:colOff>85725</xdr:colOff>
      <xdr:row>23</xdr:row>
      <xdr:rowOff>9525</xdr:rowOff>
    </xdr:to>
    <xdr:sp>
      <xdr:nvSpPr>
        <xdr:cNvPr id="3" name="Line 4"/>
        <xdr:cNvSpPr>
          <a:spLocks/>
        </xdr:cNvSpPr>
      </xdr:nvSpPr>
      <xdr:spPr>
        <a:xfrm>
          <a:off x="1047750" y="317182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16</xdr:row>
      <xdr:rowOff>66675</xdr:rowOff>
    </xdr:from>
    <xdr:to>
      <xdr:col>5</xdr:col>
      <xdr:colOff>514350</xdr:colOff>
      <xdr:row>19</xdr:row>
      <xdr:rowOff>114300</xdr:rowOff>
    </xdr:to>
    <xdr:sp>
      <xdr:nvSpPr>
        <xdr:cNvPr id="4" name="Line 5"/>
        <xdr:cNvSpPr>
          <a:spLocks/>
        </xdr:cNvSpPr>
      </xdr:nvSpPr>
      <xdr:spPr>
        <a:xfrm flipV="1">
          <a:off x="4857750" y="26574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885825</xdr:colOff>
      <xdr:row>20</xdr:row>
      <xdr:rowOff>95250</xdr:rowOff>
    </xdr:from>
    <xdr:to>
      <xdr:col>6</xdr:col>
      <xdr:colOff>47625</xdr:colOff>
      <xdr:row>21</xdr:row>
      <xdr:rowOff>123825</xdr:rowOff>
    </xdr:to>
    <xdr:sp>
      <xdr:nvSpPr>
        <xdr:cNvPr id="5" name="TextBox 6"/>
        <xdr:cNvSpPr txBox="1">
          <a:spLocks noChangeArrowheads="1"/>
        </xdr:cNvSpPr>
      </xdr:nvSpPr>
      <xdr:spPr>
        <a:xfrm>
          <a:off x="885825" y="3333750"/>
          <a:ext cx="4267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0                          1                 2   ............................................ 12 </a:t>
          </a:r>
        </a:p>
      </xdr:txBody>
    </xdr:sp>
    <xdr:clientData/>
  </xdr:twoCellAnchor>
  <xdr:twoCellAnchor>
    <xdr:from>
      <xdr:col>0</xdr:col>
      <xdr:colOff>857250</xdr:colOff>
      <xdr:row>24</xdr:row>
      <xdr:rowOff>0</xdr:rowOff>
    </xdr:from>
    <xdr:to>
      <xdr:col>2</xdr:col>
      <xdr:colOff>152400</xdr:colOff>
      <xdr:row>25</xdr:row>
      <xdr:rowOff>47625</xdr:rowOff>
    </xdr:to>
    <xdr:sp>
      <xdr:nvSpPr>
        <xdr:cNvPr id="6" name="TextBox 7"/>
        <xdr:cNvSpPr txBox="1">
          <a:spLocks noChangeArrowheads="1"/>
        </xdr:cNvSpPr>
      </xdr:nvSpPr>
      <xdr:spPr>
        <a:xfrm>
          <a:off x="857250" y="3886200"/>
          <a:ext cx="10191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Inversión</a:t>
          </a:r>
        </a:p>
      </xdr:txBody>
    </xdr:sp>
    <xdr:clientData/>
  </xdr:twoCellAnchor>
  <xdr:twoCellAnchor>
    <xdr:from>
      <xdr:col>2</xdr:col>
      <xdr:colOff>571500</xdr:colOff>
      <xdr:row>16</xdr:row>
      <xdr:rowOff>76200</xdr:rowOff>
    </xdr:from>
    <xdr:to>
      <xdr:col>2</xdr:col>
      <xdr:colOff>571500</xdr:colOff>
      <xdr:row>19</xdr:row>
      <xdr:rowOff>104775</xdr:rowOff>
    </xdr:to>
    <xdr:sp>
      <xdr:nvSpPr>
        <xdr:cNvPr id="7" name="Line 8"/>
        <xdr:cNvSpPr>
          <a:spLocks/>
        </xdr:cNvSpPr>
      </xdr:nvSpPr>
      <xdr:spPr>
        <a:xfrm flipV="1">
          <a:off x="2295525" y="2667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16</xdr:row>
      <xdr:rowOff>76200</xdr:rowOff>
    </xdr:from>
    <xdr:to>
      <xdr:col>3</xdr:col>
      <xdr:colOff>152400</xdr:colOff>
      <xdr:row>19</xdr:row>
      <xdr:rowOff>123825</xdr:rowOff>
    </xdr:to>
    <xdr:sp>
      <xdr:nvSpPr>
        <xdr:cNvPr id="8" name="Line 9"/>
        <xdr:cNvSpPr>
          <a:spLocks/>
        </xdr:cNvSpPr>
      </xdr:nvSpPr>
      <xdr:spPr>
        <a:xfrm flipH="1" flipV="1">
          <a:off x="2924175" y="266700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15</xdr:row>
      <xdr:rowOff>38100</xdr:rowOff>
    </xdr:from>
    <xdr:to>
      <xdr:col>3</xdr:col>
      <xdr:colOff>352425</xdr:colOff>
      <xdr:row>16</xdr:row>
      <xdr:rowOff>85725</xdr:rowOff>
    </xdr:to>
    <xdr:sp>
      <xdr:nvSpPr>
        <xdr:cNvPr id="9" name="TextBox 10"/>
        <xdr:cNvSpPr txBox="1">
          <a:spLocks noChangeArrowheads="1"/>
        </xdr:cNvSpPr>
      </xdr:nvSpPr>
      <xdr:spPr>
        <a:xfrm>
          <a:off x="1933575" y="2466975"/>
          <a:ext cx="119062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rentabilidad esperada</a:t>
          </a:r>
        </a:p>
      </xdr:txBody>
    </xdr:sp>
    <xdr:clientData/>
  </xdr:twoCellAnchor>
  <xdr:twoCellAnchor>
    <xdr:from>
      <xdr:col>1</xdr:col>
      <xdr:colOff>9525</xdr:colOff>
      <xdr:row>52</xdr:row>
      <xdr:rowOff>57150</xdr:rowOff>
    </xdr:from>
    <xdr:to>
      <xdr:col>4</xdr:col>
      <xdr:colOff>114300</xdr:colOff>
      <xdr:row>58</xdr:row>
      <xdr:rowOff>66675</xdr:rowOff>
    </xdr:to>
    <xdr:sp>
      <xdr:nvSpPr>
        <xdr:cNvPr id="10" name="TextBox 11"/>
        <xdr:cNvSpPr txBox="1">
          <a:spLocks noChangeArrowheads="1"/>
        </xdr:cNvSpPr>
      </xdr:nvSpPr>
      <xdr:spPr>
        <a:xfrm>
          <a:off x="971550" y="8477250"/>
          <a:ext cx="2724150" cy="981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observa que la TIR es igual en ambos proyectos, pero la TRV también es igual en ambos proyectos. Luego no se puede definir cual proyecto es más rentables.</a:t>
          </a:r>
        </a:p>
      </xdr:txBody>
    </xdr:sp>
    <xdr:clientData/>
  </xdr:twoCellAnchor>
  <xdr:twoCellAnchor>
    <xdr:from>
      <xdr:col>5</xdr:col>
      <xdr:colOff>209550</xdr:colOff>
      <xdr:row>14</xdr:row>
      <xdr:rowOff>28575</xdr:rowOff>
    </xdr:from>
    <xdr:to>
      <xdr:col>6</xdr:col>
      <xdr:colOff>638175</xdr:colOff>
      <xdr:row>16</xdr:row>
      <xdr:rowOff>85725</xdr:rowOff>
    </xdr:to>
    <xdr:sp>
      <xdr:nvSpPr>
        <xdr:cNvPr id="11" name="TextBox 12"/>
        <xdr:cNvSpPr txBox="1">
          <a:spLocks noChangeArrowheads="1"/>
        </xdr:cNvSpPr>
      </xdr:nvSpPr>
      <xdr:spPr>
        <a:xfrm>
          <a:off x="4552950" y="2295525"/>
          <a:ext cx="1190625"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rentabilidad esperada + valor de recuperación</a:t>
          </a:r>
        </a:p>
      </xdr:txBody>
    </xdr:sp>
    <xdr:clientData/>
  </xdr:twoCellAnchor>
  <xdr:twoCellAnchor>
    <xdr:from>
      <xdr:col>9</xdr:col>
      <xdr:colOff>9525</xdr:colOff>
      <xdr:row>52</xdr:row>
      <xdr:rowOff>57150</xdr:rowOff>
    </xdr:from>
    <xdr:to>
      <xdr:col>12</xdr:col>
      <xdr:colOff>114300</xdr:colOff>
      <xdr:row>58</xdr:row>
      <xdr:rowOff>66675</xdr:rowOff>
    </xdr:to>
    <xdr:sp>
      <xdr:nvSpPr>
        <xdr:cNvPr id="12" name="TextBox 13"/>
        <xdr:cNvSpPr txBox="1">
          <a:spLocks noChangeArrowheads="1"/>
        </xdr:cNvSpPr>
      </xdr:nvSpPr>
      <xdr:spPr>
        <a:xfrm>
          <a:off x="8048625" y="8477250"/>
          <a:ext cx="2667000" cy="981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observa que la TIR es mayor en el proyecto1, y la TRV también es mayor en el proyecto 1. Luego más rentable es el proyecto 1  considerando el valor de recuperación.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7</xdr:col>
      <xdr:colOff>276225</xdr:colOff>
      <xdr:row>7</xdr:row>
      <xdr:rowOff>85725</xdr:rowOff>
    </xdr:to>
    <xdr:sp>
      <xdr:nvSpPr>
        <xdr:cNvPr id="1" name="TextBox 29"/>
        <xdr:cNvSpPr txBox="1">
          <a:spLocks noChangeArrowheads="1"/>
        </xdr:cNvSpPr>
      </xdr:nvSpPr>
      <xdr:spPr>
        <a:xfrm>
          <a:off x="962025" y="409575"/>
          <a:ext cx="5629275" cy="8096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Una empresa solicita un préstamo de un valor de S/. 50,000.00 el que será desembolsado el 15 de enero. El préstamo será pagado en 18 cuotas constantes mensuales  cada 30 días. La institución financiera  que le brindará el préstamo le cobra una  TEA del 15%. Estimar el valor de las cuotas y la tabla de reembolso respectiva incluyendo las fechas de cada pago.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66675</xdr:rowOff>
    </xdr:from>
    <xdr:to>
      <xdr:col>4</xdr:col>
      <xdr:colOff>9525</xdr:colOff>
      <xdr:row>13</xdr:row>
      <xdr:rowOff>9525</xdr:rowOff>
    </xdr:to>
    <xdr:sp>
      <xdr:nvSpPr>
        <xdr:cNvPr id="1" name="TextBox 2"/>
        <xdr:cNvSpPr txBox="1">
          <a:spLocks noChangeArrowheads="1"/>
        </xdr:cNvSpPr>
      </xdr:nvSpPr>
      <xdr:spPr>
        <a:xfrm>
          <a:off x="942975" y="552450"/>
          <a:ext cx="2581275" cy="15621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debe evaluar una inversión que le reportará en 6 meses una cierta rentabilidad. La inversión es de S/. 5,000.00 y se efectúa el día de hoy y el retorno respectivo es de S/.7,580.00. Plantee el diagrama de flujos indicando el sentido de las flechas de los flujos y la  tasa de rentabilidad  de la inversión utilizando la función TASA y la función TIR del Excel. </a:t>
          </a:r>
        </a:p>
      </xdr:txBody>
    </xdr:sp>
    <xdr:clientData/>
  </xdr:twoCellAnchor>
  <xdr:twoCellAnchor>
    <xdr:from>
      <xdr:col>0</xdr:col>
      <xdr:colOff>923925</xdr:colOff>
      <xdr:row>14</xdr:row>
      <xdr:rowOff>104775</xdr:rowOff>
    </xdr:from>
    <xdr:to>
      <xdr:col>5</xdr:col>
      <xdr:colOff>390525</xdr:colOff>
      <xdr:row>14</xdr:row>
      <xdr:rowOff>104775</xdr:rowOff>
    </xdr:to>
    <xdr:sp>
      <xdr:nvSpPr>
        <xdr:cNvPr id="2" name="Line 3"/>
        <xdr:cNvSpPr>
          <a:spLocks/>
        </xdr:cNvSpPr>
      </xdr:nvSpPr>
      <xdr:spPr>
        <a:xfrm>
          <a:off x="923925" y="2371725"/>
          <a:ext cx="374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95250</xdr:rowOff>
    </xdr:from>
    <xdr:to>
      <xdr:col>1</xdr:col>
      <xdr:colOff>0</xdr:colOff>
      <xdr:row>18</xdr:row>
      <xdr:rowOff>9525</xdr:rowOff>
    </xdr:to>
    <xdr:sp>
      <xdr:nvSpPr>
        <xdr:cNvPr id="3" name="Line 4"/>
        <xdr:cNvSpPr>
          <a:spLocks/>
        </xdr:cNvSpPr>
      </xdr:nvSpPr>
      <xdr:spPr>
        <a:xfrm>
          <a:off x="933450" y="236220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10</xdr:row>
      <xdr:rowOff>152400</xdr:rowOff>
    </xdr:from>
    <xdr:to>
      <xdr:col>5</xdr:col>
      <xdr:colOff>390525</xdr:colOff>
      <xdr:row>14</xdr:row>
      <xdr:rowOff>114300</xdr:rowOff>
    </xdr:to>
    <xdr:sp>
      <xdr:nvSpPr>
        <xdr:cNvPr id="4" name="Line 5"/>
        <xdr:cNvSpPr>
          <a:spLocks/>
        </xdr:cNvSpPr>
      </xdr:nvSpPr>
      <xdr:spPr>
        <a:xfrm flipV="1">
          <a:off x="4667250" y="17716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15</xdr:row>
      <xdr:rowOff>95250</xdr:rowOff>
    </xdr:from>
    <xdr:to>
      <xdr:col>5</xdr:col>
      <xdr:colOff>685800</xdr:colOff>
      <xdr:row>17</xdr:row>
      <xdr:rowOff>9525</xdr:rowOff>
    </xdr:to>
    <xdr:sp>
      <xdr:nvSpPr>
        <xdr:cNvPr id="5" name="TextBox 6"/>
        <xdr:cNvSpPr txBox="1">
          <a:spLocks noChangeArrowheads="1"/>
        </xdr:cNvSpPr>
      </xdr:nvSpPr>
      <xdr:spPr>
        <a:xfrm>
          <a:off x="552450" y="2524125"/>
          <a:ext cx="441007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 6 meses        </a:t>
          </a:r>
        </a:p>
      </xdr:txBody>
    </xdr:sp>
    <xdr:clientData/>
  </xdr:twoCellAnchor>
  <xdr:twoCellAnchor>
    <xdr:from>
      <xdr:col>0</xdr:col>
      <xdr:colOff>733425</xdr:colOff>
      <xdr:row>19</xdr:row>
      <xdr:rowOff>0</xdr:rowOff>
    </xdr:from>
    <xdr:to>
      <xdr:col>1</xdr:col>
      <xdr:colOff>742950</xdr:colOff>
      <xdr:row>20</xdr:row>
      <xdr:rowOff>47625</xdr:rowOff>
    </xdr:to>
    <xdr:sp>
      <xdr:nvSpPr>
        <xdr:cNvPr id="6" name="TextBox 7"/>
        <xdr:cNvSpPr txBox="1">
          <a:spLocks noChangeArrowheads="1"/>
        </xdr:cNvSpPr>
      </xdr:nvSpPr>
      <xdr:spPr>
        <a:xfrm>
          <a:off x="733425" y="3076575"/>
          <a:ext cx="9429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S/.5,000.00</a:t>
          </a:r>
        </a:p>
      </xdr:txBody>
    </xdr:sp>
    <xdr:clientData/>
  </xdr:twoCellAnchor>
  <xdr:twoCellAnchor>
    <xdr:from>
      <xdr:col>5</xdr:col>
      <xdr:colOff>104775</xdr:colOff>
      <xdr:row>9</xdr:row>
      <xdr:rowOff>28575</xdr:rowOff>
    </xdr:from>
    <xdr:to>
      <xdr:col>6</xdr:col>
      <xdr:colOff>285750</xdr:colOff>
      <xdr:row>10</xdr:row>
      <xdr:rowOff>76200</xdr:rowOff>
    </xdr:to>
    <xdr:sp>
      <xdr:nvSpPr>
        <xdr:cNvPr id="7" name="TextBox 8"/>
        <xdr:cNvSpPr txBox="1">
          <a:spLocks noChangeArrowheads="1"/>
        </xdr:cNvSpPr>
      </xdr:nvSpPr>
      <xdr:spPr>
        <a:xfrm>
          <a:off x="4381500" y="1485900"/>
          <a:ext cx="96202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S/.7,580.00</a:t>
          </a:r>
        </a:p>
      </xdr:txBody>
    </xdr:sp>
    <xdr:clientData/>
  </xdr:twoCellAnchor>
  <xdr:twoCellAnchor>
    <xdr:from>
      <xdr:col>0</xdr:col>
      <xdr:colOff>914400</xdr:colOff>
      <xdr:row>27</xdr:row>
      <xdr:rowOff>85725</xdr:rowOff>
    </xdr:from>
    <xdr:to>
      <xdr:col>3</xdr:col>
      <xdr:colOff>314325</xdr:colOff>
      <xdr:row>30</xdr:row>
      <xdr:rowOff>9525</xdr:rowOff>
    </xdr:to>
    <xdr:sp>
      <xdr:nvSpPr>
        <xdr:cNvPr id="8" name="TextBox 9"/>
        <xdr:cNvSpPr txBox="1">
          <a:spLocks noChangeArrowheads="1"/>
        </xdr:cNvSpPr>
      </xdr:nvSpPr>
      <xdr:spPr>
        <a:xfrm>
          <a:off x="914400" y="4457700"/>
          <a:ext cx="2152650" cy="4095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El resultado de la dunción TIR y de la TASA son equivalentes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7</xdr:col>
      <xdr:colOff>57150</xdr:colOff>
      <xdr:row>9</xdr:row>
      <xdr:rowOff>28575</xdr:rowOff>
    </xdr:to>
    <xdr:sp>
      <xdr:nvSpPr>
        <xdr:cNvPr id="1" name="TextBox 2"/>
        <xdr:cNvSpPr txBox="1">
          <a:spLocks noChangeArrowheads="1"/>
        </xdr:cNvSpPr>
      </xdr:nvSpPr>
      <xdr:spPr>
        <a:xfrm>
          <a:off x="1162050" y="371475"/>
          <a:ext cx="4229100"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Solicita un préstamo a una institución financiera por un monto de S/.35,000.00 para ser pagado en 18 cuotas mensuales anticipadas constantes. La tasa de interés que cobra la institución financiera es una TEA del 25%. a) Hallar el valor de las cuotas y la tabla de deseembolso. b) Asimismo Ud. tiene pensado pagar la sétima cuota con un valor de S/. 5,000.00; hallar el valor de la nueva cuota que debe pagar en el resto de meses y la  nueva tabla de reembolso.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38100</xdr:rowOff>
    </xdr:from>
    <xdr:to>
      <xdr:col>5</xdr:col>
      <xdr:colOff>400050</xdr:colOff>
      <xdr:row>9</xdr:row>
      <xdr:rowOff>19050</xdr:rowOff>
    </xdr:to>
    <xdr:sp>
      <xdr:nvSpPr>
        <xdr:cNvPr id="1" name="TextBox 1"/>
        <xdr:cNvSpPr txBox="1">
          <a:spLocks noChangeArrowheads="1"/>
        </xdr:cNvSpPr>
      </xdr:nvSpPr>
      <xdr:spPr>
        <a:xfrm>
          <a:off x="1162050" y="361950"/>
          <a:ext cx="3286125"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solicita un préstamo de una institución financiera por un monto de S/. 35,000.00 para ser pagado en 10 cuotas mensuales anticipadas constantes. La tasa de interés que cobra la institución financiera es UNA TEA del 25% para los primeros 6 meses y una TEM del 4% para el resto de meses. Hallar el valor de las cuotas y la tabla de reembolso.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38100</xdr:rowOff>
    </xdr:from>
    <xdr:to>
      <xdr:col>5</xdr:col>
      <xdr:colOff>400050</xdr:colOff>
      <xdr:row>9</xdr:row>
      <xdr:rowOff>19050</xdr:rowOff>
    </xdr:to>
    <xdr:sp>
      <xdr:nvSpPr>
        <xdr:cNvPr id="1" name="TextBox 1"/>
        <xdr:cNvSpPr txBox="1">
          <a:spLocks noChangeArrowheads="1"/>
        </xdr:cNvSpPr>
      </xdr:nvSpPr>
      <xdr:spPr>
        <a:xfrm>
          <a:off x="1162050" y="361950"/>
          <a:ext cx="3171825"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Solicita un préstamo de una institución financiera por un monto de S/. 35,000.00 para ser pagado en 12 cuotas mensuales anticipadas constantes. La tasa de interés que cobra la institución financiera es UNA TEA del 25% para los primeros 6 meses y una TEM del 4% para el resto de meses. Hallar el valor de las cuotas y la tabla de reembolso.</a:t>
          </a:r>
        </a:p>
      </xdr:txBody>
    </xdr:sp>
    <xdr:clientData/>
  </xdr:twoCellAnchor>
  <xdr:twoCellAnchor>
    <xdr:from>
      <xdr:col>0</xdr:col>
      <xdr:colOff>485775</xdr:colOff>
      <xdr:row>33</xdr:row>
      <xdr:rowOff>47625</xdr:rowOff>
    </xdr:from>
    <xdr:to>
      <xdr:col>7</xdr:col>
      <xdr:colOff>371475</xdr:colOff>
      <xdr:row>51</xdr:row>
      <xdr:rowOff>114300</xdr:rowOff>
    </xdr:to>
    <xdr:graphicFrame>
      <xdr:nvGraphicFramePr>
        <xdr:cNvPr id="2" name="Chart 2"/>
        <xdr:cNvGraphicFramePr/>
      </xdr:nvGraphicFramePr>
      <xdr:xfrm>
        <a:off x="485775" y="5391150"/>
        <a:ext cx="5486400" cy="2981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31</xdr:row>
      <xdr:rowOff>85725</xdr:rowOff>
    </xdr:from>
    <xdr:to>
      <xdr:col>6</xdr:col>
      <xdr:colOff>161925</xdr:colOff>
      <xdr:row>31</xdr:row>
      <xdr:rowOff>85725</xdr:rowOff>
    </xdr:to>
    <xdr:sp>
      <xdr:nvSpPr>
        <xdr:cNvPr id="1" name="Line 13"/>
        <xdr:cNvSpPr>
          <a:spLocks/>
        </xdr:cNvSpPr>
      </xdr:nvSpPr>
      <xdr:spPr>
        <a:xfrm flipH="1">
          <a:off x="3990975" y="5105400"/>
          <a:ext cx="8763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2</xdr:row>
      <xdr:rowOff>38100</xdr:rowOff>
    </xdr:from>
    <xdr:to>
      <xdr:col>7</xdr:col>
      <xdr:colOff>57150</xdr:colOff>
      <xdr:row>9</xdr:row>
      <xdr:rowOff>19050</xdr:rowOff>
    </xdr:to>
    <xdr:sp>
      <xdr:nvSpPr>
        <xdr:cNvPr id="2" name="TextBox 19"/>
        <xdr:cNvSpPr txBox="1">
          <a:spLocks noChangeArrowheads="1"/>
        </xdr:cNvSpPr>
      </xdr:nvSpPr>
      <xdr:spPr>
        <a:xfrm>
          <a:off x="1162050" y="361950"/>
          <a:ext cx="4362450"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solicita un préstamo a una institución financiera por un monto de S/.35,000.00 para ser pagado en 12 cuotas mensuales anticipadas constantes. La tasa de interés que cobra la institución financiera es una TEA del 25%. a) Hallar el valor de las cuotas y la tabla de reembolso; b) Asimismo Ud. tiene pensado pagar la sétima cuota con un valor de S/. 5,000.00; hallar el valor de la nueva cuota que debe pagar en el resto de meses y la  nueva tabla de reembolso.</a:t>
          </a:r>
        </a:p>
      </xdr:txBody>
    </xdr:sp>
    <xdr:clientData/>
  </xdr:twoCellAnchor>
  <xdr:twoCellAnchor>
    <xdr:from>
      <xdr:col>8</xdr:col>
      <xdr:colOff>609600</xdr:colOff>
      <xdr:row>16</xdr:row>
      <xdr:rowOff>19050</xdr:rowOff>
    </xdr:from>
    <xdr:to>
      <xdr:col>16</xdr:col>
      <xdr:colOff>504825</xdr:colOff>
      <xdr:row>32</xdr:row>
      <xdr:rowOff>47625</xdr:rowOff>
    </xdr:to>
    <xdr:graphicFrame>
      <xdr:nvGraphicFramePr>
        <xdr:cNvPr id="3" name="Chart 20"/>
        <xdr:cNvGraphicFramePr/>
      </xdr:nvGraphicFramePr>
      <xdr:xfrm>
        <a:off x="6838950" y="2609850"/>
        <a:ext cx="5991225" cy="2619375"/>
      </xdr:xfrm>
      <a:graphic>
        <a:graphicData uri="http://schemas.openxmlformats.org/drawingml/2006/chart">
          <c:chart xmlns:c="http://schemas.openxmlformats.org/drawingml/2006/chart" r:id="rId1"/>
        </a:graphicData>
      </a:graphic>
    </xdr:graphicFrame>
    <xdr:clientData/>
  </xdr:twoCellAnchor>
  <xdr:twoCellAnchor>
    <xdr:from>
      <xdr:col>8</xdr:col>
      <xdr:colOff>609600</xdr:colOff>
      <xdr:row>33</xdr:row>
      <xdr:rowOff>114300</xdr:rowOff>
    </xdr:from>
    <xdr:to>
      <xdr:col>16</xdr:col>
      <xdr:colOff>523875</xdr:colOff>
      <xdr:row>49</xdr:row>
      <xdr:rowOff>142875</xdr:rowOff>
    </xdr:to>
    <xdr:graphicFrame>
      <xdr:nvGraphicFramePr>
        <xdr:cNvPr id="4" name="Chart 21"/>
        <xdr:cNvGraphicFramePr/>
      </xdr:nvGraphicFramePr>
      <xdr:xfrm>
        <a:off x="6838950" y="5457825"/>
        <a:ext cx="6010275" cy="2619375"/>
      </xdr:xfrm>
      <a:graphic>
        <a:graphicData uri="http://schemas.openxmlformats.org/drawingml/2006/chart">
          <c:chart xmlns:c="http://schemas.openxmlformats.org/drawingml/2006/chart" r:id="rId2"/>
        </a:graphicData>
      </a:graphic>
    </xdr:graphicFrame>
    <xdr:clientData/>
  </xdr:twoCellAnchor>
  <xdr:twoCellAnchor>
    <xdr:from>
      <xdr:col>11</xdr:col>
      <xdr:colOff>542925</xdr:colOff>
      <xdr:row>36</xdr:row>
      <xdr:rowOff>85725</xdr:rowOff>
    </xdr:from>
    <xdr:to>
      <xdr:col>12</xdr:col>
      <xdr:colOff>381000</xdr:colOff>
      <xdr:row>39</xdr:row>
      <xdr:rowOff>28575</xdr:rowOff>
    </xdr:to>
    <xdr:sp>
      <xdr:nvSpPr>
        <xdr:cNvPr id="5" name="TextBox 22"/>
        <xdr:cNvSpPr txBox="1">
          <a:spLocks noChangeArrowheads="1"/>
        </xdr:cNvSpPr>
      </xdr:nvSpPr>
      <xdr:spPr>
        <a:xfrm>
          <a:off x="9058275" y="5915025"/>
          <a:ext cx="600075" cy="428625"/>
        </a:xfrm>
        <a:prstGeom prst="rect">
          <a:avLst/>
        </a:prstGeom>
        <a:solidFill>
          <a:srgbClr val="FF99CC"/>
        </a:solidFill>
        <a:ln w="9525" cmpd="sng">
          <a:noFill/>
        </a:ln>
      </xdr:spPr>
      <xdr:txBody>
        <a:bodyPr vertOverflow="clip" wrap="square"/>
        <a:p>
          <a:pPr algn="l">
            <a:defRPr/>
          </a:pPr>
          <a:r>
            <a:rPr lang="en-US" cap="none" sz="800" b="0" i="0" u="none" baseline="0">
              <a:latin typeface="Arial"/>
              <a:ea typeface="Arial"/>
              <a:cs typeface="Arial"/>
            </a:rPr>
            <a:t>depósito de S/.5,000.00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gunta%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gunta 6"/>
      <sheetName val="pregunta 7"/>
      <sheetName val="Hoja3"/>
    </sheetNames>
    <sheetDataSet>
      <sheetData sheetId="0">
        <row r="17">
          <cell r="C17">
            <v>0</v>
          </cell>
          <cell r="D17">
            <v>3224.1072720934562</v>
          </cell>
          <cell r="E17">
            <v>0</v>
          </cell>
          <cell r="F17">
            <v>3224.1072720934562</v>
          </cell>
        </row>
        <row r="18">
          <cell r="C18">
            <v>1</v>
          </cell>
          <cell r="D18">
            <v>3224.1072720934562</v>
          </cell>
          <cell r="E18">
            <v>596.4101550826161</v>
          </cell>
          <cell r="F18">
            <v>2627.69711701084</v>
          </cell>
        </row>
        <row r="19">
          <cell r="C19">
            <v>2</v>
          </cell>
          <cell r="D19">
            <v>3224.1072720934562</v>
          </cell>
          <cell r="E19">
            <v>547.0902112344224</v>
          </cell>
          <cell r="F19">
            <v>2677.017060859034</v>
          </cell>
        </row>
        <row r="20">
          <cell r="C20">
            <v>3</v>
          </cell>
          <cell r="D20">
            <v>3224.1072720934562</v>
          </cell>
          <cell r="E20">
            <v>496.84456828436413</v>
          </cell>
          <cell r="F20">
            <v>2727.2627038090923</v>
          </cell>
        </row>
        <row r="21">
          <cell r="C21">
            <v>4</v>
          </cell>
          <cell r="D21">
            <v>3224.1072720934562</v>
          </cell>
          <cell r="E21">
            <v>445.6558515405756</v>
          </cell>
          <cell r="F21">
            <v>2778.451420552881</v>
          </cell>
        </row>
        <row r="22">
          <cell r="C22">
            <v>5</v>
          </cell>
          <cell r="D22">
            <v>3224.1072720934562</v>
          </cell>
          <cell r="E22">
            <v>393.50636020099336</v>
          </cell>
          <cell r="F22">
            <v>2830.600911892463</v>
          </cell>
        </row>
        <row r="23">
          <cell r="C23">
            <v>6</v>
          </cell>
          <cell r="D23">
            <v>3224.1072720934562</v>
          </cell>
          <cell r="E23">
            <v>340.3780612325067</v>
          </cell>
          <cell r="F23">
            <v>2883.7292108609495</v>
          </cell>
        </row>
        <row r="24">
          <cell r="C24">
            <v>7</v>
          </cell>
          <cell r="D24">
            <v>3425.8182759597976</v>
          </cell>
          <cell r="E24">
            <v>610.0453721168514</v>
          </cell>
          <cell r="F24">
            <v>2815.772903842946</v>
          </cell>
        </row>
        <row r="25">
          <cell r="C25">
            <v>8</v>
          </cell>
          <cell r="D25">
            <v>3425.8182759597976</v>
          </cell>
          <cell r="E25">
            <v>497.41445596313343</v>
          </cell>
          <cell r="F25">
            <v>2928.403819996664</v>
          </cell>
        </row>
        <row r="26">
          <cell r="C26">
            <v>9</v>
          </cell>
          <cell r="D26">
            <v>3425.8182759597976</v>
          </cell>
          <cell r="E26">
            <v>380.2783031632669</v>
          </cell>
          <cell r="F26">
            <v>3045.5399727965305</v>
          </cell>
        </row>
        <row r="27">
          <cell r="C27">
            <v>10</v>
          </cell>
          <cell r="D27">
            <v>3425.8182759597976</v>
          </cell>
          <cell r="E27">
            <v>258.4567042514057</v>
          </cell>
          <cell r="F27">
            <v>3167.3615717083917</v>
          </cell>
        </row>
        <row r="28">
          <cell r="C28">
            <v>11</v>
          </cell>
          <cell r="D28">
            <v>3425.8182759597976</v>
          </cell>
          <cell r="E28">
            <v>131.76224138307</v>
          </cell>
          <cell r="F28">
            <v>3294.0560345767276</v>
          </cell>
        </row>
        <row r="29">
          <cell r="C29">
            <v>12</v>
          </cell>
          <cell r="E29" t="str">
            <v> </v>
          </cell>
        </row>
      </sheetData>
      <sheetData sheetId="1">
        <row r="19">
          <cell r="C19">
            <v>0</v>
          </cell>
          <cell r="D19">
            <v>3224.1072720934562</v>
          </cell>
          <cell r="E19">
            <v>0</v>
          </cell>
          <cell r="F19">
            <v>3224.1072720934562</v>
          </cell>
        </row>
        <row r="20">
          <cell r="C20">
            <v>1</v>
          </cell>
          <cell r="D20">
            <v>3224.1072720934562</v>
          </cell>
          <cell r="E20">
            <v>596.4101550826161</v>
          </cell>
          <cell r="F20">
            <v>2627.69711701084</v>
          </cell>
        </row>
        <row r="21">
          <cell r="C21">
            <v>2</v>
          </cell>
          <cell r="D21">
            <v>3224.1072720934562</v>
          </cell>
          <cell r="E21">
            <v>547.0902112344224</v>
          </cell>
          <cell r="F21">
            <v>2677.017060859034</v>
          </cell>
        </row>
        <row r="22">
          <cell r="C22">
            <v>3</v>
          </cell>
          <cell r="D22">
            <v>3224.1072720934562</v>
          </cell>
          <cell r="E22">
            <v>496.84456828436413</v>
          </cell>
          <cell r="F22">
            <v>2727.2627038090923</v>
          </cell>
        </row>
        <row r="23">
          <cell r="C23">
            <v>4</v>
          </cell>
          <cell r="D23">
            <v>3224.1072720934562</v>
          </cell>
          <cell r="E23">
            <v>445.6558515405756</v>
          </cell>
          <cell r="F23">
            <v>2778.451420552881</v>
          </cell>
        </row>
        <row r="24">
          <cell r="C24">
            <v>5</v>
          </cell>
          <cell r="D24">
            <v>3224.1072720934562</v>
          </cell>
          <cell r="E24">
            <v>393.50636020099336</v>
          </cell>
          <cell r="F24">
            <v>2830.600911892463</v>
          </cell>
        </row>
        <row r="25">
          <cell r="C25">
            <v>6</v>
          </cell>
          <cell r="D25">
            <v>3224.1072720934562</v>
          </cell>
          <cell r="E25">
            <v>340.3780612325067</v>
          </cell>
          <cell r="F25">
            <v>2883.7292108609495</v>
          </cell>
        </row>
        <row r="26">
          <cell r="C26">
            <v>7</v>
          </cell>
          <cell r="D26">
            <v>3224.1072720934562</v>
          </cell>
          <cell r="E26">
            <v>286.25258313522596</v>
          </cell>
          <cell r="F26">
            <v>2937.8546889582303</v>
          </cell>
        </row>
        <row r="27">
          <cell r="C27">
            <v>8</v>
          </cell>
          <cell r="D27">
            <v>3224.1072720934562</v>
          </cell>
          <cell r="E27">
            <v>231.11120958970903</v>
          </cell>
          <cell r="F27">
            <v>2992.996062503747</v>
          </cell>
        </row>
        <row r="28">
          <cell r="C28">
            <v>9</v>
          </cell>
          <cell r="D28">
            <v>3224.1072720934562</v>
          </cell>
          <cell r="E28">
            <v>174.9348729849523</v>
          </cell>
          <cell r="F28">
            <v>3049.172399108504</v>
          </cell>
        </row>
        <row r="29">
          <cell r="C29">
            <v>10</v>
          </cell>
          <cell r="D29">
            <v>3224.1072720934562</v>
          </cell>
          <cell r="E29">
            <v>117.70414782490592</v>
          </cell>
          <cell r="F29">
            <v>3106.4031242685505</v>
          </cell>
        </row>
        <row r="30">
          <cell r="C30">
            <v>11</v>
          </cell>
          <cell r="D30">
            <v>3224.1072720934562</v>
          </cell>
          <cell r="E30">
            <v>59.39924401123458</v>
          </cell>
          <cell r="F30">
            <v>3164.7080280822215</v>
          </cell>
        </row>
        <row r="31">
          <cell r="C31">
            <v>12</v>
          </cell>
        </row>
        <row r="37">
          <cell r="C37">
            <v>0</v>
          </cell>
          <cell r="D37">
            <v>3224.1072720934562</v>
          </cell>
          <cell r="E37">
            <v>0</v>
          </cell>
          <cell r="F37">
            <v>3224.1072720934562</v>
          </cell>
        </row>
        <row r="38">
          <cell r="C38">
            <v>1</v>
          </cell>
          <cell r="D38">
            <v>3224.1072720934562</v>
          </cell>
          <cell r="E38">
            <v>596.4101550826161</v>
          </cell>
          <cell r="F38">
            <v>2627.69711701084</v>
          </cell>
        </row>
        <row r="39">
          <cell r="C39">
            <v>2</v>
          </cell>
          <cell r="D39">
            <v>3224.1072720934562</v>
          </cell>
          <cell r="E39">
            <v>547.0902112344224</v>
          </cell>
          <cell r="F39">
            <v>2677.017060859034</v>
          </cell>
        </row>
        <row r="40">
          <cell r="C40">
            <v>3</v>
          </cell>
          <cell r="D40">
            <v>3224.1072720934562</v>
          </cell>
          <cell r="E40">
            <v>496.84456828436413</v>
          </cell>
          <cell r="F40">
            <v>2727.2627038090923</v>
          </cell>
        </row>
        <row r="41">
          <cell r="C41">
            <v>4</v>
          </cell>
          <cell r="D41">
            <v>3224.1072720934562</v>
          </cell>
          <cell r="E41">
            <v>445.6558515405756</v>
          </cell>
          <cell r="F41">
            <v>2778.451420552881</v>
          </cell>
        </row>
        <row r="42">
          <cell r="C42">
            <v>5</v>
          </cell>
          <cell r="D42">
            <v>3224.1072720934562</v>
          </cell>
          <cell r="E42">
            <v>393.50636020099336</v>
          </cell>
          <cell r="F42">
            <v>2830.600911892463</v>
          </cell>
        </row>
        <row r="43">
          <cell r="C43">
            <v>6</v>
          </cell>
          <cell r="D43">
            <v>5000</v>
          </cell>
          <cell r="E43">
            <v>340.3780612325067</v>
          </cell>
          <cell r="F43">
            <v>4659.621938767494</v>
          </cell>
        </row>
        <row r="44">
          <cell r="C44">
            <v>7</v>
          </cell>
          <cell r="D44">
            <v>2848.681513931677</v>
          </cell>
          <cell r="E44">
            <v>252.9203816977933</v>
          </cell>
          <cell r="F44">
            <v>2595.7611322338835</v>
          </cell>
        </row>
        <row r="45">
          <cell r="C45">
            <v>8</v>
          </cell>
          <cell r="D45">
            <v>2848.681513931677</v>
          </cell>
          <cell r="E45">
            <v>204.1998528147946</v>
          </cell>
          <cell r="F45">
            <v>2644.481661116882</v>
          </cell>
        </row>
        <row r="46">
          <cell r="C46">
            <v>9</v>
          </cell>
          <cell r="D46">
            <v>2848.681513931677</v>
          </cell>
          <cell r="E46">
            <v>154.56487540833095</v>
          </cell>
          <cell r="F46">
            <v>2694.116638523346</v>
          </cell>
        </row>
        <row r="47">
          <cell r="C47">
            <v>10</v>
          </cell>
          <cell r="D47">
            <v>2848.681513931677</v>
          </cell>
          <cell r="E47">
            <v>103.9982859516254</v>
          </cell>
          <cell r="F47">
            <v>2744.6832279800515</v>
          </cell>
        </row>
        <row r="48">
          <cell r="C48">
            <v>11</v>
          </cell>
          <cell r="E48">
            <v>52.4825987711166</v>
          </cell>
          <cell r="F48">
            <v>2796.1989151605603</v>
          </cell>
        </row>
        <row r="49">
          <cell r="C49">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workbookViewId="0" topLeftCell="A1">
      <selection activeCell="G7" sqref="G7"/>
    </sheetView>
  </sheetViews>
  <sheetFormatPr defaultColWidth="11.421875" defaultRowHeight="12.75"/>
  <cols>
    <col min="3" max="3" width="13.57421875" style="0" customWidth="1"/>
    <col min="4" max="4" width="12.7109375" style="0" customWidth="1"/>
    <col min="5" max="5" width="12.28125" style="0" customWidth="1"/>
    <col min="6" max="6" width="12.7109375" style="0" customWidth="1"/>
    <col min="7" max="7" width="17.421875" style="0" customWidth="1"/>
    <col min="8" max="8" width="13.57421875" style="0" customWidth="1"/>
    <col min="9" max="9" width="12.28125" style="0" bestFit="1" customWidth="1"/>
    <col min="11" max="11" width="14.00390625" style="0" customWidth="1"/>
    <col min="12" max="12" width="12.00390625" style="0" customWidth="1"/>
    <col min="13" max="13" width="12.8515625" style="0" customWidth="1"/>
  </cols>
  <sheetData>
    <row r="1" spans="1:7" ht="12.75">
      <c r="A1" s="105" t="s">
        <v>53</v>
      </c>
      <c r="B1" s="105"/>
      <c r="C1" s="105"/>
      <c r="D1" s="46"/>
      <c r="E1" s="46"/>
      <c r="F1" s="46"/>
      <c r="G1" s="46"/>
    </row>
    <row r="2" spans="3:9" ht="12.75">
      <c r="C2" s="101"/>
      <c r="I2" s="12"/>
    </row>
    <row r="3" spans="9:10" ht="12.75">
      <c r="I3" s="47" t="s">
        <v>5</v>
      </c>
      <c r="J3" s="46" t="s">
        <v>5</v>
      </c>
    </row>
    <row r="13" ht="12.75">
      <c r="D13" s="57"/>
    </row>
    <row r="14" spans="3:8" ht="12.75">
      <c r="C14" s="15" t="s">
        <v>5</v>
      </c>
      <c r="F14" s="9" t="s">
        <v>18</v>
      </c>
      <c r="G14" s="10"/>
      <c r="H14" s="11"/>
    </row>
    <row r="15" spans="1:8" ht="12.75">
      <c r="A15" s="16" t="s">
        <v>14</v>
      </c>
      <c r="B15" s="28"/>
      <c r="C15" s="21"/>
      <c r="D15" s="17"/>
      <c r="F15" s="8" t="s">
        <v>3</v>
      </c>
      <c r="G15" s="4"/>
      <c r="H15" s="106">
        <v>0.176</v>
      </c>
    </row>
    <row r="16" spans="1:8" ht="12.75">
      <c r="A16" s="18" t="s">
        <v>7</v>
      </c>
      <c r="B16" s="25"/>
      <c r="C16" s="20">
        <v>100000</v>
      </c>
      <c r="D16" s="26" t="s">
        <v>9</v>
      </c>
      <c r="H16" s="6"/>
    </row>
    <row r="17" spans="1:8" ht="12.75">
      <c r="A17" s="18" t="s">
        <v>8</v>
      </c>
      <c r="B17" s="25"/>
      <c r="C17" s="20">
        <v>80000</v>
      </c>
      <c r="D17" s="26" t="s">
        <v>10</v>
      </c>
      <c r="F17" t="s">
        <v>1</v>
      </c>
      <c r="H17" s="60">
        <f>(1+H15/100)</f>
        <v>1.00176</v>
      </c>
    </row>
    <row r="18" spans="1:4" ht="12.75">
      <c r="A18" s="18" t="s">
        <v>54</v>
      </c>
      <c r="B18" s="25"/>
      <c r="C18" s="20">
        <v>40000</v>
      </c>
      <c r="D18" s="26" t="s">
        <v>11</v>
      </c>
    </row>
    <row r="19" spans="1:10" ht="12.75">
      <c r="A19" s="22" t="s">
        <v>12</v>
      </c>
      <c r="B19" s="24"/>
      <c r="C19" s="23">
        <v>20000</v>
      </c>
      <c r="D19" s="27" t="s">
        <v>13</v>
      </c>
      <c r="F19" s="16" t="s">
        <v>34</v>
      </c>
      <c r="G19" s="28"/>
      <c r="H19" s="29"/>
      <c r="J19" s="12"/>
    </row>
    <row r="20" spans="5:10" ht="12.75">
      <c r="E20" t="s">
        <v>5</v>
      </c>
      <c r="F20" s="30" t="s">
        <v>33</v>
      </c>
      <c r="G20" s="31"/>
      <c r="H20" s="32"/>
      <c r="J20" s="12"/>
    </row>
    <row r="21" spans="1:8" ht="12.75">
      <c r="A21" s="48" t="s">
        <v>5</v>
      </c>
      <c r="B21" s="48"/>
      <c r="C21" s="44"/>
      <c r="D21" s="40" t="s">
        <v>0</v>
      </c>
      <c r="E21" t="s">
        <v>5</v>
      </c>
      <c r="F21" s="18" t="s">
        <v>5</v>
      </c>
      <c r="G21" s="25"/>
      <c r="H21" s="19"/>
    </row>
    <row r="22" spans="1:8" ht="12.75">
      <c r="A22" s="49" t="s">
        <v>48</v>
      </c>
      <c r="B22" s="49" t="s">
        <v>50</v>
      </c>
      <c r="C22" s="50"/>
      <c r="D22" s="53" t="s">
        <v>2</v>
      </c>
      <c r="F22" s="18" t="s">
        <v>24</v>
      </c>
      <c r="G22" s="25"/>
      <c r="H22" s="58">
        <f>C16*-1</f>
        <v>-100000</v>
      </c>
    </row>
    <row r="23" spans="1:8" ht="13.5" thickBot="1">
      <c r="A23" s="51" t="s">
        <v>49</v>
      </c>
      <c r="B23" s="49" t="s">
        <v>51</v>
      </c>
      <c r="C23" s="51" t="s">
        <v>4</v>
      </c>
      <c r="D23" s="52" t="s">
        <v>4</v>
      </c>
      <c r="F23" s="18"/>
      <c r="G23" s="25"/>
      <c r="H23" s="19"/>
    </row>
    <row r="24" spans="1:8" ht="13.5" thickTop="1">
      <c r="A24" s="1" t="s">
        <v>5</v>
      </c>
      <c r="B24" s="100"/>
      <c r="C24" s="54"/>
      <c r="D24" s="54"/>
      <c r="F24" s="18" t="s">
        <v>31</v>
      </c>
      <c r="G24" s="33" t="s">
        <v>32</v>
      </c>
      <c r="H24" s="58">
        <f>C17/(1+H15)*-1</f>
        <v>-68027.21088435374</v>
      </c>
    </row>
    <row r="25" spans="1:8" ht="12.75">
      <c r="A25" s="1">
        <v>1</v>
      </c>
      <c r="B25" s="1">
        <v>2</v>
      </c>
      <c r="C25" s="2">
        <f>$C$18</f>
        <v>40000</v>
      </c>
      <c r="D25" s="3">
        <f>C25*(1/POWER((1+$H$15),A25+1))</f>
        <v>28923.133879402107</v>
      </c>
      <c r="F25" s="18"/>
      <c r="G25" s="25"/>
      <c r="H25" s="19"/>
    </row>
    <row r="26" spans="1:8" ht="12.75">
      <c r="A26" s="1">
        <v>2</v>
      </c>
      <c r="B26" s="1">
        <v>3</v>
      </c>
      <c r="C26" s="2">
        <f aca="true" t="shared" si="0" ref="C26:C36">$C$18</f>
        <v>40000</v>
      </c>
      <c r="D26" s="3">
        <f aca="true" t="shared" si="1" ref="D26:D36">C26*(1/POWER((1+$H$15),A26+1))</f>
        <v>24594.501598131046</v>
      </c>
      <c r="F26" s="18" t="s">
        <v>16</v>
      </c>
      <c r="G26" s="25" t="s">
        <v>15</v>
      </c>
      <c r="H26" s="58">
        <f>D37</f>
        <v>165637.31136630426</v>
      </c>
    </row>
    <row r="27" spans="1:8" ht="12.75">
      <c r="A27" s="1">
        <v>3</v>
      </c>
      <c r="B27" s="1">
        <v>4</v>
      </c>
      <c r="C27" s="2">
        <f t="shared" si="0"/>
        <v>40000</v>
      </c>
      <c r="D27" s="3">
        <f t="shared" si="1"/>
        <v>20913.691835145448</v>
      </c>
      <c r="F27" s="18"/>
      <c r="G27" s="25"/>
      <c r="H27" s="19"/>
    </row>
    <row r="28" spans="1:8" ht="12.75">
      <c r="A28" s="1">
        <v>4</v>
      </c>
      <c r="B28" s="1">
        <v>5</v>
      </c>
      <c r="C28" s="2">
        <f t="shared" si="0"/>
        <v>40000</v>
      </c>
      <c r="D28" s="3">
        <f t="shared" si="1"/>
        <v>17783.751560497833</v>
      </c>
      <c r="F28" s="18" t="s">
        <v>25</v>
      </c>
      <c r="G28" s="25"/>
      <c r="H28" s="58">
        <f>C19/POWER((1+H15),13)</f>
        <v>2430.7193208536696</v>
      </c>
    </row>
    <row r="29" spans="1:8" ht="13.5" thickBot="1">
      <c r="A29" s="1">
        <v>5</v>
      </c>
      <c r="B29" s="1">
        <v>6</v>
      </c>
      <c r="C29" s="2">
        <f t="shared" si="0"/>
        <v>40000</v>
      </c>
      <c r="D29" s="3">
        <f t="shared" si="1"/>
        <v>15122.237721511761</v>
      </c>
      <c r="F29" s="34"/>
      <c r="G29" s="35"/>
      <c r="H29" s="36"/>
    </row>
    <row r="30" spans="1:8" ht="13.5" thickTop="1">
      <c r="A30" s="1">
        <v>6</v>
      </c>
      <c r="B30" s="1">
        <v>7</v>
      </c>
      <c r="C30" s="2">
        <f t="shared" si="0"/>
        <v>40000</v>
      </c>
      <c r="D30" s="3">
        <f t="shared" si="1"/>
        <v>12859.045681557622</v>
      </c>
      <c r="F30" s="61"/>
      <c r="G30" s="62"/>
      <c r="H30" s="63"/>
    </row>
    <row r="31" spans="1:8" ht="12.75">
      <c r="A31" s="1">
        <v>7</v>
      </c>
      <c r="B31" s="1">
        <v>8</v>
      </c>
      <c r="C31" s="2">
        <f t="shared" si="0"/>
        <v>40000</v>
      </c>
      <c r="D31" s="3">
        <f t="shared" si="1"/>
        <v>10934.562654385732</v>
      </c>
      <c r="F31" s="61" t="s">
        <v>19</v>
      </c>
      <c r="G31" s="62"/>
      <c r="H31" s="58">
        <f>SUM(H22:H28)</f>
        <v>40.81980280420203</v>
      </c>
    </row>
    <row r="32" spans="1:8" ht="12.75">
      <c r="A32" s="1">
        <v>8</v>
      </c>
      <c r="B32" s="1">
        <v>9</v>
      </c>
      <c r="C32" s="2">
        <f t="shared" si="0"/>
        <v>40000</v>
      </c>
      <c r="D32" s="3">
        <f t="shared" si="1"/>
        <v>9298.097495225964</v>
      </c>
      <c r="F32" s="61" t="s">
        <v>17</v>
      </c>
      <c r="G32" s="62"/>
      <c r="H32" s="63"/>
    </row>
    <row r="33" spans="1:8" ht="12.75">
      <c r="A33" s="1">
        <v>9</v>
      </c>
      <c r="B33" s="1">
        <v>10</v>
      </c>
      <c r="C33" s="2">
        <f t="shared" si="0"/>
        <v>40000</v>
      </c>
      <c r="D33" s="3">
        <f t="shared" si="1"/>
        <v>7906.545489137727</v>
      </c>
      <c r="F33" s="61" t="s">
        <v>56</v>
      </c>
      <c r="G33" s="62"/>
      <c r="H33" s="63"/>
    </row>
    <row r="34" spans="1:8" ht="12.75">
      <c r="A34" s="1">
        <v>10</v>
      </c>
      <c r="B34" s="1">
        <v>11</v>
      </c>
      <c r="C34" s="2">
        <f t="shared" si="0"/>
        <v>40000</v>
      </c>
      <c r="D34" s="3">
        <f t="shared" si="1"/>
        <v>6723.252966953849</v>
      </c>
      <c r="F34" s="64"/>
      <c r="G34" s="65"/>
      <c r="H34" s="66"/>
    </row>
    <row r="35" spans="1:4" ht="12.75">
      <c r="A35" s="1">
        <v>11</v>
      </c>
      <c r="B35" s="1">
        <v>12</v>
      </c>
      <c r="C35" s="2">
        <f t="shared" si="0"/>
        <v>40000</v>
      </c>
      <c r="D35" s="3">
        <f t="shared" si="1"/>
        <v>5717.051842647831</v>
      </c>
    </row>
    <row r="36" spans="1:4" ht="12.75">
      <c r="A36" s="5">
        <v>12</v>
      </c>
      <c r="B36" s="5">
        <v>13</v>
      </c>
      <c r="C36" s="2">
        <f t="shared" si="0"/>
        <v>40000</v>
      </c>
      <c r="D36" s="3">
        <f t="shared" si="1"/>
        <v>4861.438641707339</v>
      </c>
    </row>
    <row r="37" spans="1:4" ht="12.75">
      <c r="A37" s="7"/>
      <c r="B37" s="7"/>
      <c r="C37" s="59" t="s">
        <v>6</v>
      </c>
      <c r="D37" s="58">
        <f>SUM(D25:D36)</f>
        <v>165637.31136630426</v>
      </c>
    </row>
    <row r="45" ht="12.75">
      <c r="E45" s="13" t="s">
        <v>52</v>
      </c>
    </row>
    <row r="46" spans="5:7" ht="12.75">
      <c r="E46" s="44" t="s">
        <v>22</v>
      </c>
      <c r="F46" s="40" t="s">
        <v>21</v>
      </c>
      <c r="G46" s="48" t="s">
        <v>26</v>
      </c>
    </row>
    <row r="47" spans="5:7" ht="12.75">
      <c r="E47" s="45" t="s">
        <v>23</v>
      </c>
      <c r="F47" s="41"/>
      <c r="G47" s="55"/>
    </row>
    <row r="48" spans="5:7" ht="12.75">
      <c r="E48" s="37">
        <v>0</v>
      </c>
      <c r="F48" s="56">
        <f>C16*-1</f>
        <v>-100000</v>
      </c>
      <c r="G48" s="102" t="s">
        <v>27</v>
      </c>
    </row>
    <row r="49" spans="5:7" ht="12.75">
      <c r="E49" s="42">
        <v>1</v>
      </c>
      <c r="F49" s="38">
        <f>C17*-1</f>
        <v>-80000</v>
      </c>
      <c r="G49" s="103" t="s">
        <v>28</v>
      </c>
    </row>
    <row r="50" spans="5:7" ht="12.75">
      <c r="E50" s="42">
        <v>2</v>
      </c>
      <c r="F50" s="38">
        <f aca="true" t="shared" si="2" ref="F50:F60">$C$18</f>
        <v>40000</v>
      </c>
      <c r="G50" s="103" t="s">
        <v>29</v>
      </c>
    </row>
    <row r="51" spans="5:7" ht="12.75">
      <c r="E51" s="42">
        <v>3</v>
      </c>
      <c r="F51" s="38">
        <f t="shared" si="2"/>
        <v>40000</v>
      </c>
      <c r="G51" s="103" t="s">
        <v>29</v>
      </c>
    </row>
    <row r="52" spans="5:7" ht="12.75">
      <c r="E52" s="42">
        <v>4</v>
      </c>
      <c r="F52" s="38">
        <f t="shared" si="2"/>
        <v>40000</v>
      </c>
      <c r="G52" s="103" t="s">
        <v>29</v>
      </c>
    </row>
    <row r="53" spans="5:7" ht="12.75">
      <c r="E53" s="42">
        <v>5</v>
      </c>
      <c r="F53" s="38">
        <f t="shared" si="2"/>
        <v>40000</v>
      </c>
      <c r="G53" s="103" t="s">
        <v>29</v>
      </c>
    </row>
    <row r="54" spans="5:7" ht="12.75">
      <c r="E54" s="42">
        <v>6</v>
      </c>
      <c r="F54" s="38">
        <f t="shared" si="2"/>
        <v>40000</v>
      </c>
      <c r="G54" s="103" t="s">
        <v>29</v>
      </c>
    </row>
    <row r="55" spans="5:7" ht="12.75">
      <c r="E55" s="42">
        <v>7</v>
      </c>
      <c r="F55" s="38">
        <f t="shared" si="2"/>
        <v>40000</v>
      </c>
      <c r="G55" s="103" t="s">
        <v>29</v>
      </c>
    </row>
    <row r="56" spans="5:7" ht="12.75">
      <c r="E56" s="42">
        <v>8</v>
      </c>
      <c r="F56" s="38">
        <f t="shared" si="2"/>
        <v>40000</v>
      </c>
      <c r="G56" s="103" t="s">
        <v>29</v>
      </c>
    </row>
    <row r="57" spans="5:7" ht="12.75">
      <c r="E57" s="42">
        <v>9</v>
      </c>
      <c r="F57" s="38">
        <f t="shared" si="2"/>
        <v>40000</v>
      </c>
      <c r="G57" s="103" t="s">
        <v>29</v>
      </c>
    </row>
    <row r="58" spans="5:7" ht="12.75">
      <c r="E58" s="42">
        <v>10</v>
      </c>
      <c r="F58" s="38">
        <f t="shared" si="2"/>
        <v>40000</v>
      </c>
      <c r="G58" s="103" t="s">
        <v>29</v>
      </c>
    </row>
    <row r="59" spans="5:7" ht="12.75">
      <c r="E59" s="42">
        <v>11</v>
      </c>
      <c r="F59" s="38">
        <f t="shared" si="2"/>
        <v>40000</v>
      </c>
      <c r="G59" s="103" t="s">
        <v>29</v>
      </c>
    </row>
    <row r="60" spans="5:7" ht="12.75">
      <c r="E60" s="42">
        <v>12</v>
      </c>
      <c r="F60" s="38">
        <f t="shared" si="2"/>
        <v>40000</v>
      </c>
      <c r="G60" s="103" t="s">
        <v>29</v>
      </c>
    </row>
    <row r="61" spans="5:7" ht="12.75">
      <c r="E61" s="43">
        <v>13</v>
      </c>
      <c r="F61" s="39">
        <f>C18+C19</f>
        <v>60000</v>
      </c>
      <c r="G61" s="104" t="s">
        <v>30</v>
      </c>
    </row>
    <row r="62" spans="5:7" ht="12.75">
      <c r="E62" s="67" t="s">
        <v>20</v>
      </c>
      <c r="F62" s="68" t="s">
        <v>55</v>
      </c>
      <c r="G62" s="69">
        <f>IRR(F48:F61)</f>
        <v>0.17605308306605225</v>
      </c>
    </row>
  </sheetData>
  <printOptions/>
  <pageMargins left="0.75" right="0.75" top="1" bottom="1" header="0" footer="0"/>
  <pageSetup horizontalDpi="300" verticalDpi="300" orientation="portrait" scale="85" r:id="rId2"/>
  <drawing r:id="rId1"/>
</worksheet>
</file>

<file path=xl/worksheets/sheet2.xml><?xml version="1.0" encoding="utf-8"?>
<worksheet xmlns="http://schemas.openxmlformats.org/spreadsheetml/2006/main" xmlns:r="http://schemas.openxmlformats.org/officeDocument/2006/relationships">
  <dimension ref="A1:I384"/>
  <sheetViews>
    <sheetView workbookViewId="0" topLeftCell="A1">
      <selection activeCell="F7" sqref="F7"/>
    </sheetView>
  </sheetViews>
  <sheetFormatPr defaultColWidth="11.421875" defaultRowHeight="12.75"/>
  <cols>
    <col min="1" max="1" width="15.28125" style="0" customWidth="1"/>
    <col min="2" max="2" width="11.7109375" style="0" bestFit="1" customWidth="1"/>
    <col min="3" max="3" width="13.140625" style="0" bestFit="1" customWidth="1"/>
    <col min="4" max="4" width="15.00390625" style="0" customWidth="1"/>
    <col min="5" max="5" width="12.140625" style="0" bestFit="1" customWidth="1"/>
    <col min="8" max="8" width="13.8515625" style="0" customWidth="1"/>
  </cols>
  <sheetData>
    <row r="1" spans="1:2" ht="12.75">
      <c r="A1" t="s">
        <v>99</v>
      </c>
      <c r="B1" t="s">
        <v>80</v>
      </c>
    </row>
    <row r="6" spans="2:7" ht="12.75">
      <c r="B6" s="70"/>
      <c r="C6" s="70"/>
      <c r="D6" s="70"/>
      <c r="E6" s="70"/>
      <c r="F6" s="70"/>
      <c r="G6" s="70"/>
    </row>
    <row r="7" spans="2:7" ht="12.75">
      <c r="B7" s="70"/>
      <c r="C7" s="70"/>
      <c r="D7" s="70"/>
      <c r="E7" s="70"/>
      <c r="F7" s="70"/>
      <c r="G7" s="70"/>
    </row>
    <row r="8" spans="2:7" ht="12.75">
      <c r="B8" s="70"/>
      <c r="C8" s="70"/>
      <c r="D8" s="70"/>
      <c r="E8" s="70"/>
      <c r="F8" s="70"/>
      <c r="G8" s="70"/>
    </row>
    <row r="9" spans="2:7" ht="12.75">
      <c r="B9" s="70"/>
      <c r="C9" s="70"/>
      <c r="D9" s="70"/>
      <c r="E9" s="70"/>
      <c r="F9" s="70"/>
      <c r="G9" s="70"/>
    </row>
    <row r="10" spans="2:7" ht="12.75">
      <c r="B10" s="47"/>
      <c r="C10" s="47"/>
      <c r="D10" s="47"/>
      <c r="E10" s="47"/>
      <c r="F10" s="70"/>
      <c r="G10" s="47"/>
    </row>
    <row r="11" spans="2:7" ht="12.75">
      <c r="B11" s="47"/>
      <c r="C11" s="47"/>
      <c r="D11" s="70"/>
      <c r="E11" s="70"/>
      <c r="F11" s="70"/>
      <c r="G11" s="47"/>
    </row>
    <row r="12" spans="2:7" ht="12.75">
      <c r="B12" s="47"/>
      <c r="C12" s="47"/>
      <c r="D12" s="47"/>
      <c r="E12" s="47"/>
      <c r="F12" s="70"/>
      <c r="G12" s="47"/>
    </row>
    <row r="13" spans="1:7" ht="12.75">
      <c r="A13" s="13"/>
      <c r="B13" s="156" t="s">
        <v>101</v>
      </c>
      <c r="C13" s="156"/>
      <c r="D13" s="156"/>
      <c r="E13" s="126">
        <v>20000</v>
      </c>
      <c r="F13" s="70"/>
      <c r="G13" s="128"/>
    </row>
    <row r="14" spans="2:7" ht="12.75">
      <c r="B14" s="47"/>
      <c r="C14" s="47"/>
      <c r="D14" s="47"/>
      <c r="E14" s="127"/>
      <c r="F14" s="70"/>
      <c r="G14" s="70"/>
    </row>
    <row r="15" spans="2:7" ht="12.75">
      <c r="B15" s="129" t="s">
        <v>81</v>
      </c>
      <c r="C15" s="130" t="s">
        <v>82</v>
      </c>
      <c r="D15" s="144">
        <f>1.18^(1/12)-1</f>
        <v>0.01388843034840992</v>
      </c>
      <c r="E15" s="131" t="s">
        <v>100</v>
      </c>
      <c r="F15" s="70"/>
      <c r="G15" s="47"/>
    </row>
    <row r="16" spans="2:7" ht="12.75">
      <c r="B16" s="132">
        <v>0.18</v>
      </c>
      <c r="C16" s="133"/>
      <c r="D16" s="133"/>
      <c r="E16" s="134"/>
      <c r="F16" s="70"/>
      <c r="G16" s="47"/>
    </row>
    <row r="17" spans="2:7" ht="12.75">
      <c r="B17" s="47"/>
      <c r="C17" s="47"/>
      <c r="D17" s="47"/>
      <c r="E17" s="127"/>
      <c r="F17" s="70"/>
      <c r="G17" s="70"/>
    </row>
    <row r="18" spans="2:7" ht="12.75">
      <c r="B18" s="67" t="s">
        <v>83</v>
      </c>
      <c r="C18" s="68"/>
      <c r="D18" s="135">
        <f>PMT(H30,12,,E13)</f>
        <v>-1543.158927601118</v>
      </c>
      <c r="E18" s="70"/>
      <c r="F18" s="70"/>
      <c r="G18" s="70"/>
    </row>
    <row r="19" spans="2:7" ht="12.75">
      <c r="B19" s="70"/>
      <c r="C19" s="70"/>
      <c r="D19" s="70"/>
      <c r="E19" s="127"/>
      <c r="F19" s="70"/>
      <c r="G19" s="70"/>
    </row>
    <row r="20" spans="1:7" ht="12.75">
      <c r="A20" s="13" t="s">
        <v>84</v>
      </c>
      <c r="B20" s="57"/>
      <c r="C20" s="57"/>
      <c r="D20" s="70"/>
      <c r="E20" s="70"/>
      <c r="F20" s="70"/>
      <c r="G20" s="70"/>
    </row>
    <row r="21" spans="2:7" ht="12.75">
      <c r="B21" s="70"/>
      <c r="C21" s="70"/>
      <c r="D21" s="70"/>
      <c r="E21" s="70"/>
      <c r="F21" s="70"/>
      <c r="G21" s="70"/>
    </row>
    <row r="22" spans="2:7" ht="12.75">
      <c r="B22" s="48" t="s">
        <v>85</v>
      </c>
      <c r="C22" s="48" t="s">
        <v>86</v>
      </c>
      <c r="D22" s="48" t="s">
        <v>87</v>
      </c>
      <c r="E22" s="136" t="s">
        <v>88</v>
      </c>
      <c r="F22" s="40" t="s">
        <v>89</v>
      </c>
      <c r="G22" s="47"/>
    </row>
    <row r="23" spans="2:7" ht="12.75">
      <c r="B23" s="49" t="s">
        <v>90</v>
      </c>
      <c r="C23" s="49" t="s">
        <v>91</v>
      </c>
      <c r="D23" s="49" t="s">
        <v>92</v>
      </c>
      <c r="E23" s="49" t="s">
        <v>93</v>
      </c>
      <c r="F23" s="53" t="s">
        <v>94</v>
      </c>
      <c r="G23" s="47"/>
    </row>
    <row r="24" spans="2:7" ht="12.75">
      <c r="B24" s="49" t="s">
        <v>51</v>
      </c>
      <c r="C24" s="49"/>
      <c r="D24" s="49" t="s">
        <v>95</v>
      </c>
      <c r="E24" s="49" t="s">
        <v>96</v>
      </c>
      <c r="F24" s="53" t="s">
        <v>96</v>
      </c>
      <c r="G24" s="47"/>
    </row>
    <row r="25" spans="2:8" ht="12.75">
      <c r="B25" s="146"/>
      <c r="C25" s="147"/>
      <c r="D25" s="147"/>
      <c r="E25" s="147"/>
      <c r="F25" s="137"/>
      <c r="G25" s="70"/>
      <c r="H25" s="138" t="s">
        <v>97</v>
      </c>
    </row>
    <row r="26" spans="2:8" ht="12.75">
      <c r="B26" s="148">
        <v>1</v>
      </c>
      <c r="C26" s="151">
        <f>$D$18*-1</f>
        <v>1543.158927601118</v>
      </c>
      <c r="D26" s="47"/>
      <c r="E26" s="127">
        <f>C26+D26</f>
        <v>1543.158927601118</v>
      </c>
      <c r="F26" s="139">
        <f>E26+F25</f>
        <v>1543.158927601118</v>
      </c>
      <c r="G26" s="70"/>
      <c r="H26" s="140" t="s">
        <v>91</v>
      </c>
    </row>
    <row r="27" spans="2:8" ht="12.75">
      <c r="B27" s="149">
        <v>2</v>
      </c>
      <c r="C27" s="151">
        <f aca="true" t="shared" si="0" ref="C27:C37">$D$18*-1</f>
        <v>1543.158927601118</v>
      </c>
      <c r="D27" s="145">
        <f>$H$30*F26</f>
        <v>21.432055282515073</v>
      </c>
      <c r="E27" s="127">
        <f aca="true" t="shared" si="1" ref="E27:E37">C27+D27</f>
        <v>1564.590982883633</v>
      </c>
      <c r="F27" s="139">
        <f>E27+F26</f>
        <v>3107.749910484751</v>
      </c>
      <c r="H27" s="152">
        <f>D18</f>
        <v>-1543.158927601118</v>
      </c>
    </row>
    <row r="28" spans="2:6" ht="12.75">
      <c r="B28" s="148">
        <v>3</v>
      </c>
      <c r="C28" s="151">
        <f t="shared" si="0"/>
        <v>1543.158927601118</v>
      </c>
      <c r="D28" s="145">
        <f aca="true" t="shared" si="2" ref="D28:D37">$H$30*F27</f>
        <v>43.161768172044624</v>
      </c>
      <c r="E28" s="127">
        <f t="shared" si="1"/>
        <v>1586.3206957731627</v>
      </c>
      <c r="F28" s="139">
        <f aca="true" t="shared" si="3" ref="F28:F33">E28+F27</f>
        <v>4694.070606257914</v>
      </c>
    </row>
    <row r="29" spans="2:8" ht="12.75">
      <c r="B29" s="149">
        <v>4</v>
      </c>
      <c r="C29" s="151">
        <f t="shared" si="0"/>
        <v>1543.158927601118</v>
      </c>
      <c r="D29" s="145">
        <f t="shared" si="2"/>
        <v>65.19327266553135</v>
      </c>
      <c r="E29" s="127">
        <f t="shared" si="1"/>
        <v>1608.3522002666493</v>
      </c>
      <c r="F29" s="139">
        <f t="shared" si="3"/>
        <v>6302.422806524563</v>
      </c>
      <c r="H29" s="141" t="s">
        <v>98</v>
      </c>
    </row>
    <row r="30" spans="2:8" ht="12.75">
      <c r="B30" s="148">
        <v>5</v>
      </c>
      <c r="C30" s="151">
        <f t="shared" si="0"/>
        <v>1543.158927601118</v>
      </c>
      <c r="D30" s="145">
        <f t="shared" si="2"/>
        <v>87.53076017464656</v>
      </c>
      <c r="E30" s="127">
        <f t="shared" si="1"/>
        <v>1630.6896877757645</v>
      </c>
      <c r="F30" s="139">
        <f t="shared" si="3"/>
        <v>7933.112494300328</v>
      </c>
      <c r="H30" s="142">
        <f>D15</f>
        <v>0.01388843034840992</v>
      </c>
    </row>
    <row r="31" spans="2:6" ht="12.75">
      <c r="B31" s="149">
        <v>6</v>
      </c>
      <c r="C31" s="151">
        <f t="shared" si="0"/>
        <v>1543.158927601118</v>
      </c>
      <c r="D31" s="145">
        <f t="shared" si="2"/>
        <v>110.17848032319058</v>
      </c>
      <c r="E31" s="127">
        <f t="shared" si="1"/>
        <v>1653.3374079243085</v>
      </c>
      <c r="F31" s="139">
        <f t="shared" si="3"/>
        <v>9586.449902224636</v>
      </c>
    </row>
    <row r="32" spans="2:6" ht="12.75">
      <c r="B32" s="148">
        <v>7</v>
      </c>
      <c r="C32" s="151">
        <f t="shared" si="0"/>
        <v>1543.158927601118</v>
      </c>
      <c r="D32" s="145">
        <f t="shared" si="2"/>
        <v>133.14074175556794</v>
      </c>
      <c r="E32" s="127">
        <f t="shared" si="1"/>
        <v>1676.2996693566859</v>
      </c>
      <c r="F32" s="139">
        <f t="shared" si="3"/>
        <v>11262.749571581322</v>
      </c>
    </row>
    <row r="33" spans="2:6" ht="12.75">
      <c r="B33" s="149">
        <v>8</v>
      </c>
      <c r="C33" s="151">
        <f t="shared" si="0"/>
        <v>1543.158927601118</v>
      </c>
      <c r="D33" s="145">
        <f t="shared" si="2"/>
        <v>156.42191295649084</v>
      </c>
      <c r="E33" s="127">
        <f t="shared" si="1"/>
        <v>1699.5808405576088</v>
      </c>
      <c r="F33" s="139">
        <f t="shared" si="3"/>
        <v>12962.33041213893</v>
      </c>
    </row>
    <row r="34" spans="2:6" ht="12.75">
      <c r="B34" s="149">
        <v>9</v>
      </c>
      <c r="C34" s="151">
        <f t="shared" si="0"/>
        <v>1543.158927601118</v>
      </c>
      <c r="D34" s="145">
        <f>$H$30*F33</f>
        <v>180.02642308206717</v>
      </c>
      <c r="E34" s="127">
        <f>C34+D34</f>
        <v>1723.185350683185</v>
      </c>
      <c r="F34" s="139">
        <f>E34+F33</f>
        <v>14685.515762822115</v>
      </c>
    </row>
    <row r="35" spans="2:6" ht="12.75">
      <c r="B35" s="149">
        <v>10</v>
      </c>
      <c r="C35" s="151">
        <f t="shared" si="0"/>
        <v>1543.158927601118</v>
      </c>
      <c r="D35" s="145">
        <f t="shared" si="2"/>
        <v>203.9587628024309</v>
      </c>
      <c r="E35" s="127">
        <f t="shared" si="1"/>
        <v>1747.1176904035487</v>
      </c>
      <c r="F35" s="139">
        <f>E35+F34</f>
        <v>16432.633453225662</v>
      </c>
    </row>
    <row r="36" spans="2:6" ht="12.75">
      <c r="B36" s="149">
        <v>11</v>
      </c>
      <c r="C36" s="151">
        <f t="shared" si="0"/>
        <v>1543.158927601118</v>
      </c>
      <c r="D36" s="145">
        <f t="shared" si="2"/>
        <v>228.22348515607538</v>
      </c>
      <c r="E36" s="127">
        <f t="shared" si="1"/>
        <v>1771.3824127571934</v>
      </c>
      <c r="F36" s="139">
        <f>E36+F35</f>
        <v>18204.015865982856</v>
      </c>
    </row>
    <row r="37" spans="2:6" ht="12.75">
      <c r="B37" s="150">
        <v>12</v>
      </c>
      <c r="C37" s="153">
        <f t="shared" si="0"/>
        <v>1543.158927601118</v>
      </c>
      <c r="D37" s="154">
        <f t="shared" si="2"/>
        <v>252.82520641605197</v>
      </c>
      <c r="E37" s="155">
        <f t="shared" si="1"/>
        <v>1795.98413401717</v>
      </c>
      <c r="F37" s="143">
        <f>E37+F36</f>
        <v>20000.000000000025</v>
      </c>
    </row>
    <row r="43" spans="1:9" ht="12.75">
      <c r="A43" s="70"/>
      <c r="B43" s="70"/>
      <c r="C43" s="70"/>
      <c r="D43" s="70"/>
      <c r="E43" s="70"/>
      <c r="F43" s="70"/>
      <c r="G43" s="70"/>
      <c r="H43" s="70"/>
      <c r="I43" s="70"/>
    </row>
    <row r="44" spans="1:9" ht="12.75">
      <c r="A44" s="70"/>
      <c r="B44" s="70"/>
      <c r="C44" s="70"/>
      <c r="D44" s="70"/>
      <c r="E44" s="70"/>
      <c r="F44" s="70"/>
      <c r="G44" s="70"/>
      <c r="H44" s="70"/>
      <c r="I44" s="70"/>
    </row>
    <row r="45" spans="1:9" ht="12.75">
      <c r="A45" s="70"/>
      <c r="B45" s="70"/>
      <c r="C45" s="70"/>
      <c r="D45" s="70"/>
      <c r="E45" s="70"/>
      <c r="F45" s="70"/>
      <c r="G45" s="70"/>
      <c r="H45" s="70"/>
      <c r="I45" s="70"/>
    </row>
    <row r="46" spans="1:9" ht="12.75">
      <c r="A46" s="70"/>
      <c r="B46" s="70"/>
      <c r="C46" s="70"/>
      <c r="D46" s="70"/>
      <c r="E46" s="70"/>
      <c r="F46" s="70"/>
      <c r="G46" s="70"/>
      <c r="H46" s="70"/>
      <c r="I46" s="70"/>
    </row>
    <row r="47" spans="1:9" ht="12.75">
      <c r="A47" s="70"/>
      <c r="B47" s="70"/>
      <c r="C47" s="70"/>
      <c r="D47" s="70"/>
      <c r="E47" s="70"/>
      <c r="F47" s="70"/>
      <c r="G47" s="70"/>
      <c r="H47" s="70"/>
      <c r="I47" s="70"/>
    </row>
    <row r="48" spans="1:9" ht="12.75">
      <c r="A48" s="70"/>
      <c r="B48" s="70"/>
      <c r="C48" s="70"/>
      <c r="D48" s="70"/>
      <c r="E48" s="70"/>
      <c r="F48" s="70"/>
      <c r="G48" s="70"/>
      <c r="H48" s="70"/>
      <c r="I48" s="70"/>
    </row>
    <row r="49" spans="1:9" ht="12.75">
      <c r="A49" s="70"/>
      <c r="B49" s="70"/>
      <c r="C49" s="70"/>
      <c r="D49" s="70"/>
      <c r="E49" s="70"/>
      <c r="F49" s="70"/>
      <c r="G49" s="70"/>
      <c r="H49" s="70"/>
      <c r="I49" s="70"/>
    </row>
    <row r="50" spans="1:9" ht="12.75">
      <c r="A50" s="70"/>
      <c r="B50" s="70"/>
      <c r="C50" s="70"/>
      <c r="D50" s="70"/>
      <c r="E50" s="70"/>
      <c r="F50" s="70"/>
      <c r="G50" s="70"/>
      <c r="H50" s="70"/>
      <c r="I50" s="70"/>
    </row>
    <row r="51" spans="1:9" ht="12.75">
      <c r="A51" s="70"/>
      <c r="B51" s="70"/>
      <c r="C51" s="70"/>
      <c r="D51" s="70"/>
      <c r="E51" s="70"/>
      <c r="F51" s="70"/>
      <c r="G51" s="70"/>
      <c r="H51" s="70"/>
      <c r="I51" s="70"/>
    </row>
    <row r="52" spans="1:9" ht="12.75">
      <c r="A52" s="70"/>
      <c r="B52" s="70"/>
      <c r="C52" s="70"/>
      <c r="D52" s="70"/>
      <c r="E52" s="70"/>
      <c r="F52" s="70"/>
      <c r="G52" s="70"/>
      <c r="H52" s="70"/>
      <c r="I52" s="70"/>
    </row>
    <row r="53" spans="1:9" ht="12.75">
      <c r="A53" s="70"/>
      <c r="B53" s="70"/>
      <c r="C53" s="70"/>
      <c r="D53" s="70"/>
      <c r="E53" s="70"/>
      <c r="F53" s="70"/>
      <c r="G53" s="70"/>
      <c r="H53" s="70"/>
      <c r="I53" s="70"/>
    </row>
    <row r="54" spans="1:9" ht="12.75">
      <c r="A54" s="70"/>
      <c r="B54" s="70"/>
      <c r="C54" s="70"/>
      <c r="D54" s="70"/>
      <c r="E54" s="70"/>
      <c r="F54" s="70"/>
      <c r="G54" s="70"/>
      <c r="H54" s="70"/>
      <c r="I54" s="70"/>
    </row>
    <row r="55" spans="1:9" ht="12.75">
      <c r="A55" s="70"/>
      <c r="B55" s="70"/>
      <c r="C55" s="70"/>
      <c r="D55" s="70"/>
      <c r="E55" s="70"/>
      <c r="F55" s="70"/>
      <c r="G55" s="70"/>
      <c r="H55" s="70"/>
      <c r="I55" s="70"/>
    </row>
    <row r="56" spans="1:9" ht="12.75">
      <c r="A56" s="70"/>
      <c r="B56" s="70"/>
      <c r="C56" s="70"/>
      <c r="D56" s="70"/>
      <c r="E56" s="70"/>
      <c r="F56" s="70"/>
      <c r="G56" s="70"/>
      <c r="H56" s="70"/>
      <c r="I56" s="70"/>
    </row>
    <row r="57" spans="1:9" ht="12.75">
      <c r="A57" s="70"/>
      <c r="B57" s="70"/>
      <c r="C57" s="70"/>
      <c r="D57" s="70"/>
      <c r="E57" s="70"/>
      <c r="F57" s="70"/>
      <c r="G57" s="70"/>
      <c r="H57" s="70"/>
      <c r="I57" s="70"/>
    </row>
    <row r="58" spans="1:9" ht="12.75">
      <c r="A58" s="70"/>
      <c r="B58" s="70"/>
      <c r="C58" s="70"/>
      <c r="D58" s="70"/>
      <c r="E58" s="70"/>
      <c r="F58" s="70"/>
      <c r="G58" s="70"/>
      <c r="H58" s="70"/>
      <c r="I58" s="70"/>
    </row>
    <row r="59" spans="1:9" ht="12.75">
      <c r="A59" s="70"/>
      <c r="B59" s="70"/>
      <c r="C59" s="70"/>
      <c r="D59" s="70"/>
      <c r="E59" s="70"/>
      <c r="F59" s="70"/>
      <c r="G59" s="70"/>
      <c r="H59" s="70"/>
      <c r="I59" s="70"/>
    </row>
    <row r="60" spans="1:9" ht="12.75">
      <c r="A60" s="70"/>
      <c r="B60" s="70"/>
      <c r="C60" s="70"/>
      <c r="D60" s="70"/>
      <c r="E60" s="70"/>
      <c r="F60" s="70"/>
      <c r="G60" s="70"/>
      <c r="H60" s="70"/>
      <c r="I60" s="70"/>
    </row>
    <row r="61" spans="1:9" ht="12.75">
      <c r="A61" s="70"/>
      <c r="B61" s="70"/>
      <c r="C61" s="70"/>
      <c r="D61" s="70"/>
      <c r="E61" s="70"/>
      <c r="F61" s="70"/>
      <c r="G61" s="70"/>
      <c r="H61" s="70"/>
      <c r="I61" s="70"/>
    </row>
    <row r="62" spans="1:9" ht="12.75">
      <c r="A62" s="70"/>
      <c r="B62" s="70"/>
      <c r="C62" s="70"/>
      <c r="D62" s="70"/>
      <c r="E62" s="70"/>
      <c r="F62" s="70"/>
      <c r="G62" s="70"/>
      <c r="H62" s="70"/>
      <c r="I62" s="70"/>
    </row>
    <row r="63" spans="1:9" ht="12.75">
      <c r="A63" s="70"/>
      <c r="B63" s="70"/>
      <c r="C63" s="70"/>
      <c r="D63" s="70"/>
      <c r="E63" s="70"/>
      <c r="F63" s="70"/>
      <c r="G63" s="70"/>
      <c r="H63" s="70"/>
      <c r="I63" s="70"/>
    </row>
    <row r="64" spans="1:9" ht="12.75">
      <c r="A64" s="70"/>
      <c r="B64" s="70"/>
      <c r="C64" s="70"/>
      <c r="D64" s="70"/>
      <c r="E64" s="70"/>
      <c r="F64" s="70"/>
      <c r="G64" s="70"/>
      <c r="H64" s="70"/>
      <c r="I64" s="70"/>
    </row>
    <row r="65" spans="1:9" ht="12.75">
      <c r="A65" s="70"/>
      <c r="B65" s="70"/>
      <c r="C65" s="70"/>
      <c r="D65" s="70"/>
      <c r="E65" s="70"/>
      <c r="F65" s="70"/>
      <c r="G65" s="70"/>
      <c r="H65" s="70"/>
      <c r="I65" s="70"/>
    </row>
    <row r="66" spans="1:9" ht="12.75">
      <c r="A66" s="70"/>
      <c r="B66" s="70"/>
      <c r="C66" s="70"/>
      <c r="D66" s="70"/>
      <c r="E66" s="70"/>
      <c r="F66" s="70"/>
      <c r="G66" s="70"/>
      <c r="H66" s="70"/>
      <c r="I66" s="70"/>
    </row>
    <row r="67" spans="1:9" ht="12.75">
      <c r="A67" s="70"/>
      <c r="B67" s="70"/>
      <c r="C67" s="70"/>
      <c r="D67" s="70"/>
      <c r="E67" s="70"/>
      <c r="F67" s="70"/>
      <c r="G67" s="70"/>
      <c r="H67" s="70"/>
      <c r="I67" s="70"/>
    </row>
    <row r="68" spans="1:9" ht="12.75">
      <c r="A68" s="70"/>
      <c r="B68" s="70"/>
      <c r="C68" s="70"/>
      <c r="D68" s="70"/>
      <c r="E68" s="70"/>
      <c r="F68" s="70"/>
      <c r="G68" s="70"/>
      <c r="H68" s="70"/>
      <c r="I68" s="70"/>
    </row>
    <row r="69" spans="1:9" ht="12.75">
      <c r="A69" s="70"/>
      <c r="B69" s="70"/>
      <c r="C69" s="70"/>
      <c r="D69" s="70"/>
      <c r="E69" s="70"/>
      <c r="F69" s="70"/>
      <c r="G69" s="70"/>
      <c r="H69" s="70"/>
      <c r="I69" s="70"/>
    </row>
    <row r="70" spans="1:9" ht="12.75">
      <c r="A70" s="70"/>
      <c r="B70" s="70"/>
      <c r="C70" s="70"/>
      <c r="D70" s="70"/>
      <c r="E70" s="70"/>
      <c r="F70" s="70"/>
      <c r="G70" s="70"/>
      <c r="H70" s="70"/>
      <c r="I70" s="70"/>
    </row>
    <row r="71" spans="1:9" ht="12.75">
      <c r="A71" s="70"/>
      <c r="B71" s="70"/>
      <c r="C71" s="70"/>
      <c r="D71" s="70"/>
      <c r="E71" s="70"/>
      <c r="F71" s="70"/>
      <c r="G71" s="70"/>
      <c r="H71" s="70"/>
      <c r="I71" s="70"/>
    </row>
    <row r="72" spans="1:9" ht="12.75">
      <c r="A72" s="70"/>
      <c r="B72" s="70"/>
      <c r="C72" s="70"/>
      <c r="D72" s="70"/>
      <c r="E72" s="70"/>
      <c r="F72" s="70"/>
      <c r="G72" s="70"/>
      <c r="H72" s="70"/>
      <c r="I72" s="70"/>
    </row>
    <row r="73" spans="1:9" ht="12.75">
      <c r="A73" s="70"/>
      <c r="B73" s="70"/>
      <c r="C73" s="70"/>
      <c r="D73" s="70"/>
      <c r="E73" s="70"/>
      <c r="F73" s="70"/>
      <c r="G73" s="70"/>
      <c r="H73" s="70"/>
      <c r="I73" s="70"/>
    </row>
    <row r="74" spans="1:9" ht="12.75">
      <c r="A74" s="70"/>
      <c r="B74" s="70"/>
      <c r="C74" s="70"/>
      <c r="D74" s="70"/>
      <c r="E74" s="70"/>
      <c r="F74" s="70"/>
      <c r="G74" s="70"/>
      <c r="H74" s="70"/>
      <c r="I74" s="70"/>
    </row>
    <row r="75" spans="1:9" ht="12.75">
      <c r="A75" s="70"/>
      <c r="B75" s="70"/>
      <c r="C75" s="70"/>
      <c r="D75" s="70"/>
      <c r="E75" s="70"/>
      <c r="F75" s="70"/>
      <c r="G75" s="70"/>
      <c r="H75" s="70"/>
      <c r="I75" s="70"/>
    </row>
    <row r="76" spans="1:9" ht="12.75">
      <c r="A76" s="70"/>
      <c r="B76" s="70"/>
      <c r="C76" s="70"/>
      <c r="D76" s="70"/>
      <c r="E76" s="70"/>
      <c r="F76" s="70"/>
      <c r="G76" s="70"/>
      <c r="H76" s="70"/>
      <c r="I76" s="70"/>
    </row>
    <row r="77" spans="1:9" ht="12.75">
      <c r="A77" s="70"/>
      <c r="B77" s="70"/>
      <c r="C77" s="70"/>
      <c r="D77" s="70"/>
      <c r="E77" s="70"/>
      <c r="F77" s="70"/>
      <c r="G77" s="70"/>
      <c r="H77" s="70"/>
      <c r="I77" s="70"/>
    </row>
    <row r="78" spans="1:9" ht="12.75">
      <c r="A78" s="70"/>
      <c r="B78" s="70"/>
      <c r="C78" s="70"/>
      <c r="D78" s="70"/>
      <c r="E78" s="70"/>
      <c r="F78" s="70"/>
      <c r="G78" s="70"/>
      <c r="H78" s="70"/>
      <c r="I78" s="70"/>
    </row>
    <row r="79" spans="1:9" ht="12.75">
      <c r="A79" s="70"/>
      <c r="B79" s="70"/>
      <c r="C79" s="70"/>
      <c r="D79" s="70"/>
      <c r="E79" s="70"/>
      <c r="F79" s="70"/>
      <c r="G79" s="70"/>
      <c r="H79" s="70"/>
      <c r="I79" s="70"/>
    </row>
    <row r="80" spans="1:9" ht="12.75">
      <c r="A80" s="70"/>
      <c r="B80" s="70"/>
      <c r="C80" s="70"/>
      <c r="D80" s="70"/>
      <c r="E80" s="70"/>
      <c r="F80" s="70"/>
      <c r="G80" s="70"/>
      <c r="H80" s="70"/>
      <c r="I80" s="70"/>
    </row>
    <row r="81" spans="1:9" ht="12.75">
      <c r="A81" s="70"/>
      <c r="B81" s="70"/>
      <c r="C81" s="70"/>
      <c r="D81" s="70"/>
      <c r="E81" s="70"/>
      <c r="F81" s="70"/>
      <c r="G81" s="70"/>
      <c r="H81" s="70"/>
      <c r="I81" s="70"/>
    </row>
    <row r="82" spans="1:9" ht="12.75">
      <c r="A82" s="70"/>
      <c r="B82" s="70"/>
      <c r="C82" s="70"/>
      <c r="D82" s="70"/>
      <c r="E82" s="70"/>
      <c r="F82" s="70"/>
      <c r="G82" s="70"/>
      <c r="H82" s="70"/>
      <c r="I82" s="70"/>
    </row>
    <row r="83" spans="1:9" ht="12.75">
      <c r="A83" s="70"/>
      <c r="B83" s="70"/>
      <c r="C83" s="70"/>
      <c r="D83" s="70"/>
      <c r="E83" s="70"/>
      <c r="F83" s="70"/>
      <c r="G83" s="70"/>
      <c r="H83" s="70"/>
      <c r="I83" s="70"/>
    </row>
    <row r="84" spans="1:9" ht="12.75">
      <c r="A84" s="70"/>
      <c r="B84" s="70"/>
      <c r="C84" s="70"/>
      <c r="D84" s="70"/>
      <c r="E84" s="70"/>
      <c r="F84" s="70"/>
      <c r="G84" s="70"/>
      <c r="H84" s="70"/>
      <c r="I84" s="70"/>
    </row>
    <row r="85" spans="1:9" ht="12.75">
      <c r="A85" s="70"/>
      <c r="B85" s="70"/>
      <c r="C85" s="70"/>
      <c r="D85" s="70"/>
      <c r="E85" s="70"/>
      <c r="F85" s="70"/>
      <c r="G85" s="70"/>
      <c r="H85" s="70"/>
      <c r="I85" s="70"/>
    </row>
    <row r="86" spans="1:9" ht="12.75">
      <c r="A86" s="70"/>
      <c r="B86" s="70"/>
      <c r="C86" s="70"/>
      <c r="D86" s="70"/>
      <c r="E86" s="70"/>
      <c r="F86" s="70"/>
      <c r="G86" s="70"/>
      <c r="H86" s="70"/>
      <c r="I86" s="70"/>
    </row>
    <row r="87" spans="1:9" ht="12.75">
      <c r="A87" s="70"/>
      <c r="B87" s="70"/>
      <c r="C87" s="70"/>
      <c r="D87" s="70"/>
      <c r="E87" s="70"/>
      <c r="F87" s="70"/>
      <c r="G87" s="70"/>
      <c r="H87" s="70"/>
      <c r="I87" s="70"/>
    </row>
    <row r="88" spans="1:9" ht="12.75">
      <c r="A88" s="70"/>
      <c r="B88" s="70"/>
      <c r="C88" s="70"/>
      <c r="D88" s="70"/>
      <c r="E88" s="70"/>
      <c r="F88" s="70"/>
      <c r="G88" s="70"/>
      <c r="H88" s="70"/>
      <c r="I88" s="70"/>
    </row>
    <row r="89" spans="1:9" ht="12.75">
      <c r="A89" s="70"/>
      <c r="B89" s="70"/>
      <c r="C89" s="70"/>
      <c r="D89" s="70"/>
      <c r="E89" s="70"/>
      <c r="F89" s="70"/>
      <c r="G89" s="70"/>
      <c r="H89" s="70"/>
      <c r="I89" s="70"/>
    </row>
    <row r="90" spans="1:9" ht="12.75">
      <c r="A90" s="70"/>
      <c r="B90" s="70"/>
      <c r="C90" s="70"/>
      <c r="D90" s="70"/>
      <c r="E90" s="70"/>
      <c r="F90" s="70"/>
      <c r="G90" s="70"/>
      <c r="H90" s="70"/>
      <c r="I90" s="70"/>
    </row>
    <row r="91" spans="1:9" ht="12.75">
      <c r="A91" s="70"/>
      <c r="B91" s="70"/>
      <c r="C91" s="70"/>
      <c r="D91" s="70"/>
      <c r="E91" s="70"/>
      <c r="F91" s="70"/>
      <c r="G91" s="70"/>
      <c r="H91" s="70"/>
      <c r="I91" s="70"/>
    </row>
    <row r="92" spans="1:9" ht="12.75">
      <c r="A92" s="70"/>
      <c r="B92" s="70"/>
      <c r="C92" s="70"/>
      <c r="D92" s="70"/>
      <c r="E92" s="70"/>
      <c r="F92" s="70"/>
      <c r="G92" s="70"/>
      <c r="H92" s="70"/>
      <c r="I92" s="70"/>
    </row>
    <row r="93" spans="1:9" ht="12.75">
      <c r="A93" s="70"/>
      <c r="B93" s="70"/>
      <c r="C93" s="70"/>
      <c r="D93" s="70"/>
      <c r="E93" s="70"/>
      <c r="F93" s="70"/>
      <c r="G93" s="70"/>
      <c r="H93" s="70"/>
      <c r="I93" s="70"/>
    </row>
    <row r="94" spans="1:9" ht="12.75">
      <c r="A94" s="70"/>
      <c r="B94" s="70"/>
      <c r="C94" s="70"/>
      <c r="D94" s="70"/>
      <c r="E94" s="70"/>
      <c r="F94" s="70"/>
      <c r="G94" s="70"/>
      <c r="H94" s="70"/>
      <c r="I94" s="70"/>
    </row>
    <row r="95" spans="1:9" ht="12.75">
      <c r="A95" s="70"/>
      <c r="B95" s="70"/>
      <c r="C95" s="70"/>
      <c r="D95" s="70"/>
      <c r="E95" s="70"/>
      <c r="F95" s="70"/>
      <c r="G95" s="70"/>
      <c r="H95" s="70"/>
      <c r="I95" s="70"/>
    </row>
    <row r="96" spans="1:9" ht="12.75">
      <c r="A96" s="70"/>
      <c r="B96" s="70"/>
      <c r="C96" s="70"/>
      <c r="D96" s="70"/>
      <c r="E96" s="70"/>
      <c r="F96" s="70"/>
      <c r="G96" s="70"/>
      <c r="H96" s="70"/>
      <c r="I96" s="70"/>
    </row>
    <row r="97" spans="1:9" ht="12.75">
      <c r="A97" s="70"/>
      <c r="B97" s="70"/>
      <c r="C97" s="70"/>
      <c r="D97" s="70"/>
      <c r="E97" s="70"/>
      <c r="F97" s="70"/>
      <c r="G97" s="70"/>
      <c r="H97" s="70"/>
      <c r="I97" s="70"/>
    </row>
    <row r="98" spans="1:9" ht="12.75">
      <c r="A98" s="70"/>
      <c r="B98" s="70"/>
      <c r="C98" s="70"/>
      <c r="D98" s="70"/>
      <c r="E98" s="70"/>
      <c r="F98" s="70"/>
      <c r="G98" s="70"/>
      <c r="H98" s="70"/>
      <c r="I98" s="70"/>
    </row>
    <row r="99" spans="1:9" ht="12.75">
      <c r="A99" s="70"/>
      <c r="B99" s="70"/>
      <c r="C99" s="70"/>
      <c r="D99" s="70"/>
      <c r="E99" s="70"/>
      <c r="F99" s="70"/>
      <c r="G99" s="70"/>
      <c r="H99" s="70"/>
      <c r="I99" s="70"/>
    </row>
    <row r="100" spans="1:9" ht="12.75">
      <c r="A100" s="70"/>
      <c r="B100" s="70"/>
      <c r="C100" s="70"/>
      <c r="D100" s="70"/>
      <c r="E100" s="70"/>
      <c r="F100" s="70"/>
      <c r="G100" s="70"/>
      <c r="H100" s="70"/>
      <c r="I100" s="70"/>
    </row>
    <row r="101" spans="1:9" ht="12.75">
      <c r="A101" s="70"/>
      <c r="B101" s="70"/>
      <c r="C101" s="70"/>
      <c r="D101" s="70"/>
      <c r="E101" s="70"/>
      <c r="F101" s="70"/>
      <c r="G101" s="70"/>
      <c r="H101" s="70"/>
      <c r="I101" s="70"/>
    </row>
    <row r="102" spans="1:9" ht="12.75">
      <c r="A102" s="70"/>
      <c r="B102" s="70"/>
      <c r="C102" s="70"/>
      <c r="D102" s="70"/>
      <c r="E102" s="70"/>
      <c r="F102" s="70"/>
      <c r="G102" s="70"/>
      <c r="H102" s="70"/>
      <c r="I102" s="70"/>
    </row>
    <row r="103" spans="1:9" ht="12.75">
      <c r="A103" s="70"/>
      <c r="B103" s="70"/>
      <c r="C103" s="70"/>
      <c r="D103" s="70"/>
      <c r="E103" s="70"/>
      <c r="F103" s="70"/>
      <c r="G103" s="70"/>
      <c r="H103" s="70"/>
      <c r="I103" s="70"/>
    </row>
    <row r="104" spans="1:9" ht="12.75">
      <c r="A104" s="70"/>
      <c r="B104" s="70"/>
      <c r="C104" s="70"/>
      <c r="D104" s="70"/>
      <c r="E104" s="70"/>
      <c r="F104" s="70"/>
      <c r="G104" s="70"/>
      <c r="H104" s="70"/>
      <c r="I104" s="70"/>
    </row>
    <row r="105" spans="1:9" ht="12.75">
      <c r="A105" s="70"/>
      <c r="B105" s="70"/>
      <c r="C105" s="70"/>
      <c r="D105" s="70"/>
      <c r="E105" s="70"/>
      <c r="F105" s="70"/>
      <c r="G105" s="70"/>
      <c r="H105" s="70"/>
      <c r="I105" s="70"/>
    </row>
    <row r="106" spans="1:9" ht="12.75">
      <c r="A106" s="70"/>
      <c r="B106" s="70"/>
      <c r="C106" s="70"/>
      <c r="D106" s="70"/>
      <c r="E106" s="70"/>
      <c r="F106" s="70"/>
      <c r="G106" s="70"/>
      <c r="H106" s="70"/>
      <c r="I106" s="70"/>
    </row>
    <row r="107" spans="1:9" ht="12.75">
      <c r="A107" s="70"/>
      <c r="B107" s="70"/>
      <c r="C107" s="70"/>
      <c r="D107" s="70"/>
      <c r="E107" s="70"/>
      <c r="F107" s="70"/>
      <c r="G107" s="70"/>
      <c r="H107" s="70"/>
      <c r="I107" s="70"/>
    </row>
    <row r="108" spans="1:9" ht="12.75">
      <c r="A108" s="70"/>
      <c r="B108" s="70"/>
      <c r="C108" s="70"/>
      <c r="D108" s="70"/>
      <c r="E108" s="70"/>
      <c r="F108" s="70"/>
      <c r="G108" s="70"/>
      <c r="H108" s="70"/>
      <c r="I108" s="70"/>
    </row>
    <row r="109" spans="1:9" ht="12.75">
      <c r="A109" s="70"/>
      <c r="B109" s="70"/>
      <c r="C109" s="70"/>
      <c r="D109" s="70"/>
      <c r="E109" s="70"/>
      <c r="F109" s="70"/>
      <c r="G109" s="70"/>
      <c r="H109" s="70"/>
      <c r="I109" s="70"/>
    </row>
    <row r="110" spans="1:9" ht="12.75">
      <c r="A110" s="70"/>
      <c r="B110" s="70"/>
      <c r="C110" s="70"/>
      <c r="D110" s="70"/>
      <c r="E110" s="70"/>
      <c r="F110" s="70"/>
      <c r="G110" s="70"/>
      <c r="H110" s="70"/>
      <c r="I110" s="70"/>
    </row>
    <row r="111" spans="1:9" ht="12.75">
      <c r="A111" s="70"/>
      <c r="B111" s="70"/>
      <c r="C111" s="70"/>
      <c r="D111" s="70"/>
      <c r="E111" s="70"/>
      <c r="F111" s="70"/>
      <c r="G111" s="70"/>
      <c r="H111" s="70"/>
      <c r="I111" s="70"/>
    </row>
    <row r="112" spans="1:9" ht="12.75">
      <c r="A112" s="70"/>
      <c r="B112" s="70"/>
      <c r="C112" s="70"/>
      <c r="D112" s="70"/>
      <c r="E112" s="70"/>
      <c r="F112" s="70"/>
      <c r="G112" s="70"/>
      <c r="H112" s="70"/>
      <c r="I112" s="70"/>
    </row>
    <row r="113" spans="1:9" ht="12.75">
      <c r="A113" s="70"/>
      <c r="B113" s="70"/>
      <c r="C113" s="70"/>
      <c r="D113" s="70"/>
      <c r="E113" s="70"/>
      <c r="F113" s="70"/>
      <c r="G113" s="70"/>
      <c r="H113" s="70"/>
      <c r="I113" s="70"/>
    </row>
    <row r="114" spans="1:9" ht="12.75">
      <c r="A114" s="70"/>
      <c r="B114" s="70"/>
      <c r="C114" s="70"/>
      <c r="D114" s="70"/>
      <c r="E114" s="70"/>
      <c r="F114" s="70"/>
      <c r="G114" s="70"/>
      <c r="H114" s="70"/>
      <c r="I114" s="70"/>
    </row>
    <row r="115" spans="1:9" ht="12.75">
      <c r="A115" s="70"/>
      <c r="B115" s="70"/>
      <c r="C115" s="70"/>
      <c r="D115" s="70"/>
      <c r="E115" s="70"/>
      <c r="F115" s="70"/>
      <c r="G115" s="70"/>
      <c r="H115" s="70"/>
      <c r="I115" s="70"/>
    </row>
    <row r="116" spans="1:9" ht="12.75">
      <c r="A116" s="70"/>
      <c r="B116" s="70"/>
      <c r="C116" s="70"/>
      <c r="D116" s="70"/>
      <c r="E116" s="70"/>
      <c r="F116" s="70"/>
      <c r="G116" s="70"/>
      <c r="H116" s="70"/>
      <c r="I116" s="70"/>
    </row>
    <row r="117" spans="1:9" ht="12.75">
      <c r="A117" s="70"/>
      <c r="B117" s="70"/>
      <c r="C117" s="70"/>
      <c r="D117" s="70"/>
      <c r="E117" s="70"/>
      <c r="F117" s="70"/>
      <c r="G117" s="70"/>
      <c r="H117" s="70"/>
      <c r="I117" s="70"/>
    </row>
    <row r="118" spans="1:9" ht="12.75">
      <c r="A118" s="70"/>
      <c r="B118" s="70"/>
      <c r="C118" s="70"/>
      <c r="D118" s="70"/>
      <c r="E118" s="70"/>
      <c r="F118" s="70"/>
      <c r="G118" s="70"/>
      <c r="H118" s="70"/>
      <c r="I118" s="70"/>
    </row>
    <row r="119" spans="1:9" ht="12.75">
      <c r="A119" s="70"/>
      <c r="B119" s="70"/>
      <c r="C119" s="70"/>
      <c r="D119" s="70"/>
      <c r="E119" s="70"/>
      <c r="F119" s="70"/>
      <c r="G119" s="70"/>
      <c r="H119" s="70"/>
      <c r="I119" s="70"/>
    </row>
    <row r="120" spans="1:9" ht="12.75">
      <c r="A120" s="70"/>
      <c r="B120" s="70"/>
      <c r="C120" s="70"/>
      <c r="D120" s="70"/>
      <c r="E120" s="70"/>
      <c r="F120" s="70"/>
      <c r="G120" s="70"/>
      <c r="H120" s="70"/>
      <c r="I120" s="70"/>
    </row>
    <row r="121" spans="1:9" ht="12.75">
      <c r="A121" s="70"/>
      <c r="B121" s="70"/>
      <c r="C121" s="70"/>
      <c r="D121" s="70"/>
      <c r="E121" s="70"/>
      <c r="F121" s="70"/>
      <c r="G121" s="70"/>
      <c r="H121" s="70"/>
      <c r="I121" s="70"/>
    </row>
    <row r="122" spans="1:9" ht="12.75">
      <c r="A122" s="70"/>
      <c r="B122" s="70"/>
      <c r="C122" s="70"/>
      <c r="D122" s="70"/>
      <c r="E122" s="70"/>
      <c r="F122" s="70"/>
      <c r="G122" s="70"/>
      <c r="H122" s="70"/>
      <c r="I122" s="70"/>
    </row>
    <row r="123" spans="1:9" ht="12.75">
      <c r="A123" s="70"/>
      <c r="B123" s="70"/>
      <c r="C123" s="70"/>
      <c r="D123" s="70"/>
      <c r="E123" s="70"/>
      <c r="F123" s="70"/>
      <c r="G123" s="70"/>
      <c r="H123" s="70"/>
      <c r="I123" s="70"/>
    </row>
    <row r="124" spans="1:9" ht="12.75">
      <c r="A124" s="70"/>
      <c r="B124" s="70"/>
      <c r="C124" s="70"/>
      <c r="D124" s="70"/>
      <c r="E124" s="70"/>
      <c r="F124" s="70"/>
      <c r="G124" s="70"/>
      <c r="H124" s="70"/>
      <c r="I124" s="70"/>
    </row>
    <row r="125" spans="1:9" ht="12.75">
      <c r="A125" s="70"/>
      <c r="B125" s="70"/>
      <c r="C125" s="70"/>
      <c r="D125" s="70"/>
      <c r="E125" s="70"/>
      <c r="F125" s="70"/>
      <c r="G125" s="70"/>
      <c r="H125" s="70"/>
      <c r="I125" s="70"/>
    </row>
    <row r="126" spans="1:9" ht="12.75">
      <c r="A126" s="70"/>
      <c r="B126" s="70"/>
      <c r="C126" s="70"/>
      <c r="D126" s="70"/>
      <c r="E126" s="70"/>
      <c r="F126" s="70"/>
      <c r="G126" s="70"/>
      <c r="H126" s="70"/>
      <c r="I126" s="70"/>
    </row>
    <row r="127" spans="1:9" ht="12.75">
      <c r="A127" s="70"/>
      <c r="B127" s="70"/>
      <c r="C127" s="70"/>
      <c r="D127" s="70"/>
      <c r="E127" s="70"/>
      <c r="F127" s="70"/>
      <c r="G127" s="70"/>
      <c r="H127" s="70"/>
      <c r="I127" s="70"/>
    </row>
    <row r="128" spans="1:9" ht="12.75">
      <c r="A128" s="70"/>
      <c r="B128" s="70"/>
      <c r="C128" s="70"/>
      <c r="D128" s="70"/>
      <c r="E128" s="70"/>
      <c r="F128" s="70"/>
      <c r="G128" s="70"/>
      <c r="H128" s="70"/>
      <c r="I128" s="70"/>
    </row>
    <row r="129" spans="1:9" ht="12.75">
      <c r="A129" s="70"/>
      <c r="B129" s="70"/>
      <c r="C129" s="70"/>
      <c r="D129" s="70"/>
      <c r="E129" s="70"/>
      <c r="F129" s="70"/>
      <c r="G129" s="70"/>
      <c r="H129" s="70"/>
      <c r="I129" s="70"/>
    </row>
    <row r="130" spans="1:9" ht="12.75">
      <c r="A130" s="70"/>
      <c r="B130" s="70"/>
      <c r="C130" s="70"/>
      <c r="D130" s="70"/>
      <c r="E130" s="70"/>
      <c r="F130" s="70"/>
      <c r="G130" s="70"/>
      <c r="H130" s="70"/>
      <c r="I130" s="70"/>
    </row>
    <row r="131" spans="1:9" ht="12.75">
      <c r="A131" s="70"/>
      <c r="B131" s="70"/>
      <c r="C131" s="70"/>
      <c r="D131" s="70"/>
      <c r="E131" s="70"/>
      <c r="F131" s="70"/>
      <c r="G131" s="70"/>
      <c r="H131" s="70"/>
      <c r="I131" s="70"/>
    </row>
    <row r="132" spans="1:9" ht="12.75">
      <c r="A132" s="70"/>
      <c r="B132" s="70"/>
      <c r="C132" s="70"/>
      <c r="D132" s="70"/>
      <c r="E132" s="70"/>
      <c r="F132" s="70"/>
      <c r="G132" s="70"/>
      <c r="H132" s="70"/>
      <c r="I132" s="70"/>
    </row>
    <row r="133" spans="1:9" ht="12.75">
      <c r="A133" s="70"/>
      <c r="B133" s="70"/>
      <c r="C133" s="70"/>
      <c r="D133" s="70"/>
      <c r="E133" s="70"/>
      <c r="F133" s="70"/>
      <c r="G133" s="70"/>
      <c r="H133" s="70"/>
      <c r="I133" s="70"/>
    </row>
    <row r="134" spans="1:9" ht="12.75">
      <c r="A134" s="70"/>
      <c r="B134" s="70"/>
      <c r="C134" s="70"/>
      <c r="D134" s="70"/>
      <c r="E134" s="70"/>
      <c r="F134" s="70"/>
      <c r="G134" s="70"/>
      <c r="H134" s="70"/>
      <c r="I134" s="70"/>
    </row>
    <row r="135" spans="1:9" ht="12.75">
      <c r="A135" s="70"/>
      <c r="B135" s="70"/>
      <c r="C135" s="70"/>
      <c r="D135" s="70"/>
      <c r="E135" s="70"/>
      <c r="F135" s="70"/>
      <c r="G135" s="70"/>
      <c r="H135" s="70"/>
      <c r="I135" s="70"/>
    </row>
    <row r="136" spans="1:9" ht="12.75">
      <c r="A136" s="70"/>
      <c r="B136" s="70"/>
      <c r="C136" s="70"/>
      <c r="D136" s="70"/>
      <c r="E136" s="70"/>
      <c r="F136" s="70"/>
      <c r="G136" s="70"/>
      <c r="H136" s="70"/>
      <c r="I136" s="70"/>
    </row>
    <row r="137" spans="1:9" ht="12.75">
      <c r="A137" s="70"/>
      <c r="B137" s="70"/>
      <c r="C137" s="70"/>
      <c r="D137" s="70"/>
      <c r="E137" s="70"/>
      <c r="F137" s="70"/>
      <c r="G137" s="70"/>
      <c r="H137" s="70"/>
      <c r="I137" s="70"/>
    </row>
    <row r="138" spans="1:9" ht="12.75">
      <c r="A138" s="70"/>
      <c r="B138" s="70"/>
      <c r="C138" s="70"/>
      <c r="D138" s="70"/>
      <c r="E138" s="70"/>
      <c r="F138" s="70"/>
      <c r="G138" s="70"/>
      <c r="H138" s="70"/>
      <c r="I138" s="70"/>
    </row>
    <row r="139" spans="1:9" ht="12.75">
      <c r="A139" s="70"/>
      <c r="B139" s="70"/>
      <c r="C139" s="70"/>
      <c r="D139" s="70"/>
      <c r="E139" s="70"/>
      <c r="F139" s="70"/>
      <c r="G139" s="70"/>
      <c r="H139" s="70"/>
      <c r="I139" s="70"/>
    </row>
    <row r="140" spans="1:9" ht="12.75">
      <c r="A140" s="70"/>
      <c r="B140" s="70"/>
      <c r="C140" s="70"/>
      <c r="D140" s="70"/>
      <c r="E140" s="70"/>
      <c r="F140" s="70"/>
      <c r="G140" s="70"/>
      <c r="H140" s="70"/>
      <c r="I140" s="70"/>
    </row>
    <row r="141" spans="1:9" ht="12.75">
      <c r="A141" s="70"/>
      <c r="B141" s="70"/>
      <c r="C141" s="70"/>
      <c r="D141" s="70"/>
      <c r="E141" s="70"/>
      <c r="F141" s="70"/>
      <c r="G141" s="70"/>
      <c r="H141" s="70"/>
      <c r="I141" s="70"/>
    </row>
    <row r="142" spans="1:9" ht="12.75">
      <c r="A142" s="70"/>
      <c r="B142" s="70"/>
      <c r="C142" s="70"/>
      <c r="D142" s="70"/>
      <c r="E142" s="70"/>
      <c r="F142" s="70"/>
      <c r="G142" s="70"/>
      <c r="H142" s="70"/>
      <c r="I142" s="70"/>
    </row>
    <row r="143" spans="1:9" ht="12.75">
      <c r="A143" s="70"/>
      <c r="B143" s="70"/>
      <c r="C143" s="70"/>
      <c r="D143" s="70"/>
      <c r="E143" s="70"/>
      <c r="F143" s="70"/>
      <c r="G143" s="70"/>
      <c r="H143" s="70"/>
      <c r="I143" s="70"/>
    </row>
    <row r="144" spans="1:9" ht="12.75">
      <c r="A144" s="70"/>
      <c r="B144" s="70"/>
      <c r="C144" s="70"/>
      <c r="D144" s="70"/>
      <c r="E144" s="70"/>
      <c r="F144" s="70"/>
      <c r="G144" s="70"/>
      <c r="H144" s="70"/>
      <c r="I144" s="70"/>
    </row>
    <row r="145" spans="1:9" ht="12.75">
      <c r="A145" s="70"/>
      <c r="B145" s="70"/>
      <c r="C145" s="70"/>
      <c r="D145" s="70"/>
      <c r="E145" s="70"/>
      <c r="F145" s="70"/>
      <c r="G145" s="70"/>
      <c r="H145" s="70"/>
      <c r="I145" s="70"/>
    </row>
    <row r="146" spans="1:9" ht="12.75">
      <c r="A146" s="70"/>
      <c r="B146" s="70"/>
      <c r="C146" s="70"/>
      <c r="D146" s="70"/>
      <c r="E146" s="70"/>
      <c r="F146" s="70"/>
      <c r="G146" s="70"/>
      <c r="H146" s="70"/>
      <c r="I146" s="70"/>
    </row>
    <row r="147" spans="1:9" ht="12.75">
      <c r="A147" s="70"/>
      <c r="B147" s="70"/>
      <c r="C147" s="70"/>
      <c r="D147" s="70"/>
      <c r="E147" s="70"/>
      <c r="F147" s="70"/>
      <c r="G147" s="70"/>
      <c r="H147" s="70"/>
      <c r="I147" s="70"/>
    </row>
    <row r="148" spans="1:9" ht="12.75">
      <c r="A148" s="70"/>
      <c r="B148" s="70"/>
      <c r="C148" s="70"/>
      <c r="D148" s="70"/>
      <c r="E148" s="70"/>
      <c r="F148" s="70"/>
      <c r="G148" s="70"/>
      <c r="H148" s="70"/>
      <c r="I148" s="70"/>
    </row>
    <row r="149" spans="1:9" ht="12.75">
      <c r="A149" s="70"/>
      <c r="B149" s="70"/>
      <c r="C149" s="70"/>
      <c r="D149" s="70"/>
      <c r="E149" s="70"/>
      <c r="F149" s="70"/>
      <c r="G149" s="70"/>
      <c r="H149" s="70"/>
      <c r="I149" s="70"/>
    </row>
    <row r="150" spans="1:9" ht="12.75">
      <c r="A150" s="70"/>
      <c r="B150" s="70"/>
      <c r="C150" s="70"/>
      <c r="D150" s="70"/>
      <c r="E150" s="70"/>
      <c r="F150" s="70"/>
      <c r="G150" s="70"/>
      <c r="H150" s="70"/>
      <c r="I150" s="70"/>
    </row>
    <row r="151" spans="1:9" ht="12.75">
      <c r="A151" s="70"/>
      <c r="B151" s="70"/>
      <c r="C151" s="70"/>
      <c r="D151" s="70"/>
      <c r="E151" s="70"/>
      <c r="F151" s="70"/>
      <c r="G151" s="70"/>
      <c r="H151" s="70"/>
      <c r="I151" s="70"/>
    </row>
    <row r="152" spans="1:9" ht="12.75">
      <c r="A152" s="70"/>
      <c r="B152" s="70"/>
      <c r="C152" s="70"/>
      <c r="D152" s="70"/>
      <c r="E152" s="70"/>
      <c r="F152" s="70"/>
      <c r="G152" s="70"/>
      <c r="H152" s="70"/>
      <c r="I152" s="70"/>
    </row>
    <row r="153" spans="1:9" ht="12.75">
      <c r="A153" s="70"/>
      <c r="B153" s="70"/>
      <c r="C153" s="70"/>
      <c r="D153" s="70"/>
      <c r="E153" s="70"/>
      <c r="F153" s="70"/>
      <c r="G153" s="70"/>
      <c r="H153" s="70"/>
      <c r="I153" s="70"/>
    </row>
    <row r="154" spans="1:9" ht="12.75">
      <c r="A154" s="70"/>
      <c r="B154" s="70"/>
      <c r="C154" s="70"/>
      <c r="D154" s="70"/>
      <c r="E154" s="70"/>
      <c r="F154" s="70"/>
      <c r="G154" s="70"/>
      <c r="H154" s="70"/>
      <c r="I154" s="70"/>
    </row>
    <row r="155" spans="1:9" ht="12.75">
      <c r="A155" s="70"/>
      <c r="B155" s="70"/>
      <c r="C155" s="70"/>
      <c r="D155" s="70"/>
      <c r="E155" s="70"/>
      <c r="F155" s="70"/>
      <c r="G155" s="70"/>
      <c r="H155" s="70"/>
      <c r="I155" s="70"/>
    </row>
    <row r="156" spans="1:9" ht="12.75">
      <c r="A156" s="70"/>
      <c r="B156" s="70"/>
      <c r="C156" s="70"/>
      <c r="D156" s="70"/>
      <c r="E156" s="70"/>
      <c r="F156" s="70"/>
      <c r="G156" s="70"/>
      <c r="H156" s="70"/>
      <c r="I156" s="70"/>
    </row>
    <row r="157" spans="1:9" ht="12.75">
      <c r="A157" s="70"/>
      <c r="B157" s="70"/>
      <c r="C157" s="70"/>
      <c r="D157" s="70"/>
      <c r="E157" s="70"/>
      <c r="F157" s="70"/>
      <c r="G157" s="70"/>
      <c r="H157" s="70"/>
      <c r="I157" s="70"/>
    </row>
    <row r="158" spans="1:9" ht="12.75">
      <c r="A158" s="70"/>
      <c r="B158" s="70"/>
      <c r="C158" s="70"/>
      <c r="D158" s="70"/>
      <c r="E158" s="70"/>
      <c r="F158" s="70"/>
      <c r="G158" s="70"/>
      <c r="H158" s="70"/>
      <c r="I158" s="70"/>
    </row>
    <row r="159" spans="1:9" ht="12.75">
      <c r="A159" s="70"/>
      <c r="B159" s="70"/>
      <c r="C159" s="70"/>
      <c r="D159" s="70"/>
      <c r="E159" s="70"/>
      <c r="F159" s="70"/>
      <c r="G159" s="70"/>
      <c r="H159" s="70"/>
      <c r="I159" s="70"/>
    </row>
    <row r="160" spans="1:9" ht="12.75">
      <c r="A160" s="70"/>
      <c r="B160" s="70"/>
      <c r="C160" s="70"/>
      <c r="D160" s="70"/>
      <c r="E160" s="70"/>
      <c r="F160" s="70"/>
      <c r="G160" s="70"/>
      <c r="H160" s="70"/>
      <c r="I160" s="70"/>
    </row>
    <row r="161" spans="1:9" ht="12.75">
      <c r="A161" s="70"/>
      <c r="B161" s="70"/>
      <c r="C161" s="70"/>
      <c r="D161" s="70"/>
      <c r="E161" s="70"/>
      <c r="F161" s="70"/>
      <c r="G161" s="70"/>
      <c r="H161" s="70"/>
      <c r="I161" s="70"/>
    </row>
    <row r="162" spans="1:9" ht="12.75">
      <c r="A162" s="70"/>
      <c r="B162" s="70"/>
      <c r="C162" s="70"/>
      <c r="D162" s="70"/>
      <c r="E162" s="70"/>
      <c r="F162" s="70"/>
      <c r="G162" s="70"/>
      <c r="H162" s="70"/>
      <c r="I162" s="70"/>
    </row>
    <row r="163" spans="1:9" ht="12.75">
      <c r="A163" s="70"/>
      <c r="B163" s="70"/>
      <c r="C163" s="70"/>
      <c r="D163" s="70"/>
      <c r="E163" s="70"/>
      <c r="F163" s="70"/>
      <c r="G163" s="70"/>
      <c r="H163" s="70"/>
      <c r="I163" s="70"/>
    </row>
    <row r="164" spans="1:9" ht="12.75">
      <c r="A164" s="70"/>
      <c r="B164" s="70"/>
      <c r="C164" s="70"/>
      <c r="D164" s="70"/>
      <c r="E164" s="70"/>
      <c r="F164" s="70"/>
      <c r="G164" s="70"/>
      <c r="H164" s="70"/>
      <c r="I164" s="70"/>
    </row>
    <row r="165" spans="1:9" ht="12.75">
      <c r="A165" s="70"/>
      <c r="B165" s="70"/>
      <c r="C165" s="70"/>
      <c r="D165" s="70"/>
      <c r="E165" s="70"/>
      <c r="F165" s="70"/>
      <c r="G165" s="70"/>
      <c r="H165" s="70"/>
      <c r="I165" s="70"/>
    </row>
    <row r="166" spans="1:9" ht="12.75">
      <c r="A166" s="70"/>
      <c r="B166" s="70"/>
      <c r="C166" s="70"/>
      <c r="D166" s="70"/>
      <c r="E166" s="70"/>
      <c r="F166" s="70"/>
      <c r="G166" s="70"/>
      <c r="H166" s="70"/>
      <c r="I166" s="70"/>
    </row>
    <row r="167" spans="1:9" ht="12.75">
      <c r="A167" s="70"/>
      <c r="B167" s="70"/>
      <c r="C167" s="70"/>
      <c r="D167" s="70"/>
      <c r="E167" s="70"/>
      <c r="F167" s="70"/>
      <c r="G167" s="70"/>
      <c r="H167" s="70"/>
      <c r="I167" s="70"/>
    </row>
    <row r="168" spans="1:9" ht="12.75">
      <c r="A168" s="70"/>
      <c r="B168" s="70"/>
      <c r="C168" s="70"/>
      <c r="D168" s="70"/>
      <c r="E168" s="70"/>
      <c r="F168" s="70"/>
      <c r="G168" s="70"/>
      <c r="H168" s="70"/>
      <c r="I168" s="70"/>
    </row>
    <row r="169" spans="1:9" ht="12.75">
      <c r="A169" s="70"/>
      <c r="B169" s="70"/>
      <c r="C169" s="70"/>
      <c r="D169" s="70"/>
      <c r="E169" s="70"/>
      <c r="F169" s="70"/>
      <c r="G169" s="70"/>
      <c r="H169" s="70"/>
      <c r="I169" s="70"/>
    </row>
    <row r="170" spans="1:9" ht="12.75">
      <c r="A170" s="70"/>
      <c r="B170" s="70"/>
      <c r="C170" s="70"/>
      <c r="D170" s="70"/>
      <c r="E170" s="70"/>
      <c r="F170" s="70"/>
      <c r="G170" s="70"/>
      <c r="H170" s="70"/>
      <c r="I170" s="70"/>
    </row>
    <row r="171" spans="1:9" ht="12.75">
      <c r="A171" s="70"/>
      <c r="B171" s="70"/>
      <c r="C171" s="70"/>
      <c r="D171" s="70"/>
      <c r="E171" s="70"/>
      <c r="F171" s="70"/>
      <c r="G171" s="70"/>
      <c r="H171" s="70"/>
      <c r="I171" s="70"/>
    </row>
    <row r="172" spans="1:9" ht="12.75">
      <c r="A172" s="70"/>
      <c r="B172" s="70"/>
      <c r="C172" s="70"/>
      <c r="D172" s="70"/>
      <c r="E172" s="70"/>
      <c r="F172" s="70"/>
      <c r="G172" s="70"/>
      <c r="H172" s="70"/>
      <c r="I172" s="70"/>
    </row>
    <row r="173" spans="1:9" ht="12.75">
      <c r="A173" s="70"/>
      <c r="B173" s="70"/>
      <c r="C173" s="70"/>
      <c r="D173" s="70"/>
      <c r="E173" s="70"/>
      <c r="F173" s="70"/>
      <c r="G173" s="70"/>
      <c r="H173" s="70"/>
      <c r="I173" s="70"/>
    </row>
    <row r="174" spans="1:9" ht="12.75">
      <c r="A174" s="70"/>
      <c r="B174" s="70"/>
      <c r="C174" s="70"/>
      <c r="D174" s="70"/>
      <c r="E174" s="70"/>
      <c r="F174" s="70"/>
      <c r="G174" s="70"/>
      <c r="H174" s="70"/>
      <c r="I174" s="70"/>
    </row>
    <row r="175" spans="1:9" ht="12.75">
      <c r="A175" s="70"/>
      <c r="B175" s="70"/>
      <c r="C175" s="70"/>
      <c r="D175" s="70"/>
      <c r="E175" s="70"/>
      <c r="F175" s="70"/>
      <c r="G175" s="70"/>
      <c r="H175" s="70"/>
      <c r="I175" s="70"/>
    </row>
    <row r="176" spans="1:9" ht="12.75">
      <c r="A176" s="70"/>
      <c r="B176" s="70"/>
      <c r="C176" s="70"/>
      <c r="D176" s="70"/>
      <c r="E176" s="70"/>
      <c r="F176" s="70"/>
      <c r="G176" s="70"/>
      <c r="H176" s="70"/>
      <c r="I176" s="70"/>
    </row>
    <row r="177" spans="1:9" ht="12.75">
      <c r="A177" s="70"/>
      <c r="B177" s="70"/>
      <c r="C177" s="70"/>
      <c r="D177" s="70"/>
      <c r="E177" s="70"/>
      <c r="F177" s="70"/>
      <c r="G177" s="70"/>
      <c r="H177" s="70"/>
      <c r="I177" s="70"/>
    </row>
    <row r="178" spans="1:9" ht="12.75">
      <c r="A178" s="70"/>
      <c r="B178" s="70"/>
      <c r="C178" s="70"/>
      <c r="D178" s="70"/>
      <c r="E178" s="70"/>
      <c r="F178" s="70"/>
      <c r="G178" s="70"/>
      <c r="H178" s="70"/>
      <c r="I178" s="70"/>
    </row>
    <row r="179" spans="1:9" ht="12.75">
      <c r="A179" s="70"/>
      <c r="B179" s="70"/>
      <c r="C179" s="70"/>
      <c r="D179" s="70"/>
      <c r="E179" s="70"/>
      <c r="F179" s="70"/>
      <c r="G179" s="70"/>
      <c r="H179" s="70"/>
      <c r="I179" s="70"/>
    </row>
    <row r="180" spans="1:9" ht="12.75">
      <c r="A180" s="70"/>
      <c r="B180" s="70"/>
      <c r="C180" s="70"/>
      <c r="D180" s="70"/>
      <c r="E180" s="70"/>
      <c r="F180" s="70"/>
      <c r="G180" s="70"/>
      <c r="H180" s="70"/>
      <c r="I180" s="70"/>
    </row>
    <row r="181" spans="1:9" ht="12.75">
      <c r="A181" s="70"/>
      <c r="B181" s="70"/>
      <c r="C181" s="70"/>
      <c r="D181" s="70"/>
      <c r="E181" s="70"/>
      <c r="F181" s="70"/>
      <c r="G181" s="70"/>
      <c r="H181" s="70"/>
      <c r="I181" s="70"/>
    </row>
    <row r="182" spans="1:9" ht="12.75">
      <c r="A182" s="70"/>
      <c r="B182" s="70"/>
      <c r="C182" s="70"/>
      <c r="D182" s="70"/>
      <c r="E182" s="70"/>
      <c r="F182" s="70"/>
      <c r="G182" s="70"/>
      <c r="H182" s="70"/>
      <c r="I182" s="70"/>
    </row>
    <row r="183" spans="1:9" ht="12.75">
      <c r="A183" s="70"/>
      <c r="B183" s="70"/>
      <c r="C183" s="70"/>
      <c r="D183" s="70"/>
      <c r="E183" s="70"/>
      <c r="F183" s="70"/>
      <c r="G183" s="70"/>
      <c r="H183" s="70"/>
      <c r="I183" s="70"/>
    </row>
    <row r="184" spans="1:9" ht="12.75">
      <c r="A184" s="70"/>
      <c r="B184" s="70"/>
      <c r="C184" s="70"/>
      <c r="D184" s="70"/>
      <c r="E184" s="70"/>
      <c r="F184" s="70"/>
      <c r="G184" s="70"/>
      <c r="H184" s="70"/>
      <c r="I184" s="70"/>
    </row>
    <row r="185" spans="1:9" ht="12.75">
      <c r="A185" s="70"/>
      <c r="B185" s="70"/>
      <c r="C185" s="70"/>
      <c r="D185" s="70"/>
      <c r="E185" s="70"/>
      <c r="F185" s="70"/>
      <c r="G185" s="70"/>
      <c r="H185" s="70"/>
      <c r="I185" s="70"/>
    </row>
    <row r="186" spans="1:9" ht="12.75">
      <c r="A186" s="70"/>
      <c r="B186" s="70"/>
      <c r="C186" s="70"/>
      <c r="D186" s="70"/>
      <c r="E186" s="70"/>
      <c r="F186" s="70"/>
      <c r="G186" s="70"/>
      <c r="H186" s="70"/>
      <c r="I186" s="70"/>
    </row>
    <row r="187" spans="1:9" ht="12.75">
      <c r="A187" s="70"/>
      <c r="B187" s="70"/>
      <c r="C187" s="70"/>
      <c r="D187" s="70"/>
      <c r="E187" s="70"/>
      <c r="F187" s="70"/>
      <c r="G187" s="70"/>
      <c r="H187" s="70"/>
      <c r="I187" s="70"/>
    </row>
    <row r="188" spans="1:9" ht="12.75">
      <c r="A188" s="70"/>
      <c r="B188" s="70"/>
      <c r="C188" s="70"/>
      <c r="D188" s="70"/>
      <c r="E188" s="70"/>
      <c r="F188" s="70"/>
      <c r="G188" s="70"/>
      <c r="H188" s="70"/>
      <c r="I188" s="70"/>
    </row>
    <row r="189" spans="1:9" ht="12.75">
      <c r="A189" s="70"/>
      <c r="B189" s="70"/>
      <c r="C189" s="70"/>
      <c r="D189" s="70"/>
      <c r="E189" s="70"/>
      <c r="F189" s="70"/>
      <c r="G189" s="70"/>
      <c r="H189" s="70"/>
      <c r="I189" s="70"/>
    </row>
    <row r="190" spans="1:9" ht="12.75">
      <c r="A190" s="70"/>
      <c r="B190" s="70"/>
      <c r="C190" s="70"/>
      <c r="D190" s="70"/>
      <c r="E190" s="70"/>
      <c r="F190" s="70"/>
      <c r="G190" s="70"/>
      <c r="H190" s="70"/>
      <c r="I190" s="70"/>
    </row>
    <row r="191" spans="1:9" ht="12.75">
      <c r="A191" s="70"/>
      <c r="B191" s="70"/>
      <c r="C191" s="70"/>
      <c r="D191" s="70"/>
      <c r="E191" s="70"/>
      <c r="F191" s="70"/>
      <c r="G191" s="70"/>
      <c r="H191" s="70"/>
      <c r="I191" s="70"/>
    </row>
    <row r="192" spans="1:9" ht="12.75">
      <c r="A192" s="70"/>
      <c r="B192" s="70"/>
      <c r="C192" s="70"/>
      <c r="D192" s="70"/>
      <c r="E192" s="70"/>
      <c r="F192" s="70"/>
      <c r="G192" s="70"/>
      <c r="H192" s="70"/>
      <c r="I192" s="70"/>
    </row>
    <row r="193" spans="1:9" ht="12.75">
      <c r="A193" s="70"/>
      <c r="B193" s="70"/>
      <c r="C193" s="70"/>
      <c r="D193" s="70"/>
      <c r="E193" s="70"/>
      <c r="F193" s="70"/>
      <c r="G193" s="70"/>
      <c r="H193" s="70"/>
      <c r="I193" s="70"/>
    </row>
    <row r="194" spans="1:9" ht="12.75">
      <c r="A194" s="70"/>
      <c r="B194" s="70"/>
      <c r="C194" s="70"/>
      <c r="D194" s="70"/>
      <c r="E194" s="70"/>
      <c r="F194" s="70"/>
      <c r="G194" s="70"/>
      <c r="H194" s="70"/>
      <c r="I194" s="70"/>
    </row>
    <row r="195" spans="1:9" ht="12.75">
      <c r="A195" s="70"/>
      <c r="B195" s="70"/>
      <c r="C195" s="70"/>
      <c r="D195" s="70"/>
      <c r="E195" s="70"/>
      <c r="F195" s="70"/>
      <c r="G195" s="70"/>
      <c r="H195" s="70"/>
      <c r="I195" s="70"/>
    </row>
    <row r="196" spans="1:9" ht="12.75">
      <c r="A196" s="70"/>
      <c r="B196" s="70"/>
      <c r="C196" s="70"/>
      <c r="D196" s="70"/>
      <c r="E196" s="70"/>
      <c r="F196" s="70"/>
      <c r="G196" s="70"/>
      <c r="H196" s="70"/>
      <c r="I196" s="70"/>
    </row>
    <row r="197" spans="1:9" ht="12.75">
      <c r="A197" s="70"/>
      <c r="B197" s="70"/>
      <c r="C197" s="70"/>
      <c r="D197" s="70"/>
      <c r="E197" s="70"/>
      <c r="F197" s="70"/>
      <c r="G197" s="70"/>
      <c r="H197" s="70"/>
      <c r="I197" s="70"/>
    </row>
    <row r="198" spans="1:9" ht="12.75">
      <c r="A198" s="70"/>
      <c r="B198" s="70"/>
      <c r="C198" s="70"/>
      <c r="D198" s="70"/>
      <c r="E198" s="70"/>
      <c r="F198" s="70"/>
      <c r="G198" s="70"/>
      <c r="H198" s="70"/>
      <c r="I198" s="70"/>
    </row>
    <row r="199" spans="1:9" ht="12.75">
      <c r="A199" s="70"/>
      <c r="B199" s="70"/>
      <c r="C199" s="70"/>
      <c r="D199" s="70"/>
      <c r="E199" s="70"/>
      <c r="F199" s="70"/>
      <c r="G199" s="70"/>
      <c r="H199" s="70"/>
      <c r="I199" s="70"/>
    </row>
    <row r="200" spans="1:9" ht="12.75">
      <c r="A200" s="70"/>
      <c r="B200" s="70"/>
      <c r="C200" s="70"/>
      <c r="D200" s="70"/>
      <c r="E200" s="70"/>
      <c r="F200" s="70"/>
      <c r="G200" s="70"/>
      <c r="H200" s="70"/>
      <c r="I200" s="70"/>
    </row>
    <row r="201" spans="1:9" ht="12.75">
      <c r="A201" s="70"/>
      <c r="B201" s="70"/>
      <c r="C201" s="70"/>
      <c r="D201" s="70"/>
      <c r="E201" s="70"/>
      <c r="F201" s="70"/>
      <c r="G201" s="70"/>
      <c r="H201" s="70"/>
      <c r="I201" s="70"/>
    </row>
    <row r="202" spans="1:9" ht="12.75">
      <c r="A202" s="70"/>
      <c r="B202" s="70"/>
      <c r="C202" s="70"/>
      <c r="D202" s="70"/>
      <c r="E202" s="70"/>
      <c r="F202" s="70"/>
      <c r="G202" s="70"/>
      <c r="H202" s="70"/>
      <c r="I202" s="70"/>
    </row>
    <row r="203" spans="1:9" ht="12.75">
      <c r="A203" s="70"/>
      <c r="B203" s="70"/>
      <c r="C203" s="70"/>
      <c r="D203" s="70"/>
      <c r="E203" s="70"/>
      <c r="F203" s="70"/>
      <c r="G203" s="70"/>
      <c r="H203" s="70"/>
      <c r="I203" s="70"/>
    </row>
    <row r="204" spans="1:9" ht="12.75">
      <c r="A204" s="70"/>
      <c r="B204" s="70"/>
      <c r="C204" s="70"/>
      <c r="D204" s="70"/>
      <c r="E204" s="70"/>
      <c r="F204" s="70"/>
      <c r="G204" s="70"/>
      <c r="H204" s="70"/>
      <c r="I204" s="70"/>
    </row>
    <row r="205" spans="1:9" ht="12.75">
      <c r="A205" s="70"/>
      <c r="B205" s="70"/>
      <c r="C205" s="70"/>
      <c r="D205" s="70"/>
      <c r="E205" s="70"/>
      <c r="F205" s="70"/>
      <c r="G205" s="70"/>
      <c r="H205" s="70"/>
      <c r="I205" s="70"/>
    </row>
    <row r="206" spans="1:9" ht="12.75">
      <c r="A206" s="70"/>
      <c r="B206" s="70"/>
      <c r="C206" s="70"/>
      <c r="D206" s="70"/>
      <c r="E206" s="70"/>
      <c r="F206" s="70"/>
      <c r="G206" s="70"/>
      <c r="H206" s="70"/>
      <c r="I206" s="70"/>
    </row>
    <row r="207" spans="1:9" ht="12.75">
      <c r="A207" s="70"/>
      <c r="B207" s="70"/>
      <c r="C207" s="70"/>
      <c r="D207" s="70"/>
      <c r="E207" s="70"/>
      <c r="F207" s="70"/>
      <c r="G207" s="70"/>
      <c r="H207" s="70"/>
      <c r="I207" s="70"/>
    </row>
    <row r="208" spans="1:9" ht="12.75">
      <c r="A208" s="70"/>
      <c r="B208" s="70"/>
      <c r="C208" s="70"/>
      <c r="D208" s="70"/>
      <c r="E208" s="70"/>
      <c r="F208" s="70"/>
      <c r="G208" s="70"/>
      <c r="H208" s="70"/>
      <c r="I208" s="70"/>
    </row>
    <row r="209" spans="1:9" ht="12.75">
      <c r="A209" s="70"/>
      <c r="B209" s="70"/>
      <c r="C209" s="70"/>
      <c r="D209" s="70"/>
      <c r="E209" s="70"/>
      <c r="F209" s="70"/>
      <c r="G209" s="70"/>
      <c r="H209" s="70"/>
      <c r="I209" s="70"/>
    </row>
    <row r="210" spans="1:9" ht="12.75">
      <c r="A210" s="70"/>
      <c r="B210" s="70"/>
      <c r="C210" s="70"/>
      <c r="D210" s="70"/>
      <c r="E210" s="70"/>
      <c r="F210" s="70"/>
      <c r="G210" s="70"/>
      <c r="H210" s="70"/>
      <c r="I210" s="70"/>
    </row>
    <row r="211" spans="1:9" ht="12.75">
      <c r="A211" s="70"/>
      <c r="B211" s="70"/>
      <c r="C211" s="70"/>
      <c r="D211" s="70"/>
      <c r="E211" s="70"/>
      <c r="F211" s="70"/>
      <c r="G211" s="70"/>
      <c r="H211" s="70"/>
      <c r="I211" s="70"/>
    </row>
    <row r="212" spans="1:9" ht="12.75">
      <c r="A212" s="70"/>
      <c r="B212" s="70"/>
      <c r="C212" s="70"/>
      <c r="D212" s="70"/>
      <c r="E212" s="70"/>
      <c r="F212" s="70"/>
      <c r="G212" s="70"/>
      <c r="H212" s="70"/>
      <c r="I212" s="70"/>
    </row>
    <row r="213" spans="1:9" ht="12.75">
      <c r="A213" s="70"/>
      <c r="B213" s="70"/>
      <c r="C213" s="70"/>
      <c r="D213" s="70"/>
      <c r="E213" s="70"/>
      <c r="F213" s="70"/>
      <c r="G213" s="70"/>
      <c r="H213" s="70"/>
      <c r="I213" s="70"/>
    </row>
    <row r="214" spans="1:9" ht="12.75">
      <c r="A214" s="70"/>
      <c r="B214" s="70"/>
      <c r="C214" s="70"/>
      <c r="D214" s="70"/>
      <c r="E214" s="70"/>
      <c r="F214" s="70"/>
      <c r="G214" s="70"/>
      <c r="H214" s="70"/>
      <c r="I214" s="70"/>
    </row>
    <row r="215" spans="1:9" ht="12.75">
      <c r="A215" s="70"/>
      <c r="B215" s="70"/>
      <c r="C215" s="70"/>
      <c r="D215" s="70"/>
      <c r="E215" s="70"/>
      <c r="F215" s="70"/>
      <c r="G215" s="70"/>
      <c r="H215" s="70"/>
      <c r="I215" s="70"/>
    </row>
    <row r="216" spans="1:9" ht="12.75">
      <c r="A216" s="70"/>
      <c r="B216" s="70"/>
      <c r="C216" s="70"/>
      <c r="D216" s="70"/>
      <c r="E216" s="70"/>
      <c r="F216" s="70"/>
      <c r="G216" s="70"/>
      <c r="H216" s="70"/>
      <c r="I216" s="70"/>
    </row>
    <row r="217" spans="1:9" ht="12.75">
      <c r="A217" s="70"/>
      <c r="B217" s="70"/>
      <c r="C217" s="70"/>
      <c r="D217" s="70"/>
      <c r="E217" s="70"/>
      <c r="F217" s="70"/>
      <c r="G217" s="70"/>
      <c r="H217" s="70"/>
      <c r="I217" s="70"/>
    </row>
    <row r="218" spans="1:9" ht="12.75">
      <c r="A218" s="70"/>
      <c r="B218" s="70"/>
      <c r="C218" s="70"/>
      <c r="D218" s="70"/>
      <c r="E218" s="70"/>
      <c r="F218" s="70"/>
      <c r="G218" s="70"/>
      <c r="H218" s="70"/>
      <c r="I218" s="70"/>
    </row>
    <row r="219" spans="1:9" ht="12.75">
      <c r="A219" s="70"/>
      <c r="B219" s="70"/>
      <c r="C219" s="70"/>
      <c r="D219" s="70"/>
      <c r="E219" s="70"/>
      <c r="F219" s="70"/>
      <c r="G219" s="70"/>
      <c r="H219" s="70"/>
      <c r="I219" s="70"/>
    </row>
    <row r="220" spans="1:9" ht="12.75">
      <c r="A220" s="70"/>
      <c r="B220" s="70"/>
      <c r="C220" s="70"/>
      <c r="D220" s="70"/>
      <c r="E220" s="70"/>
      <c r="F220" s="70"/>
      <c r="G220" s="70"/>
      <c r="H220" s="70"/>
      <c r="I220" s="70"/>
    </row>
    <row r="221" spans="1:9" ht="12.75">
      <c r="A221" s="70"/>
      <c r="B221" s="70"/>
      <c r="C221" s="70"/>
      <c r="D221" s="70"/>
      <c r="E221" s="70"/>
      <c r="F221" s="70"/>
      <c r="G221" s="70"/>
      <c r="H221" s="70"/>
      <c r="I221" s="70"/>
    </row>
    <row r="222" spans="1:9" ht="12.75">
      <c r="A222" s="70"/>
      <c r="B222" s="70"/>
      <c r="C222" s="70"/>
      <c r="D222" s="70"/>
      <c r="E222" s="70"/>
      <c r="F222" s="70"/>
      <c r="G222" s="70"/>
      <c r="H222" s="70"/>
      <c r="I222" s="70"/>
    </row>
    <row r="223" spans="1:9" ht="12.75">
      <c r="A223" s="70"/>
      <c r="B223" s="70"/>
      <c r="C223" s="70"/>
      <c r="D223" s="70"/>
      <c r="E223" s="70"/>
      <c r="F223" s="70"/>
      <c r="G223" s="70"/>
      <c r="H223" s="70"/>
      <c r="I223" s="70"/>
    </row>
    <row r="224" spans="1:9" ht="12.75">
      <c r="A224" s="70"/>
      <c r="B224" s="70"/>
      <c r="C224" s="70"/>
      <c r="D224" s="70"/>
      <c r="E224" s="70"/>
      <c r="F224" s="70"/>
      <c r="G224" s="70"/>
      <c r="H224" s="70"/>
      <c r="I224" s="70"/>
    </row>
    <row r="225" spans="1:9" ht="12.75">
      <c r="A225" s="70"/>
      <c r="B225" s="70"/>
      <c r="C225" s="70"/>
      <c r="D225" s="70"/>
      <c r="E225" s="70"/>
      <c r="F225" s="70"/>
      <c r="G225" s="70"/>
      <c r="H225" s="70"/>
      <c r="I225" s="70"/>
    </row>
    <row r="226" spans="1:9" ht="12.75">
      <c r="A226" s="70"/>
      <c r="B226" s="70"/>
      <c r="C226" s="70"/>
      <c r="D226" s="70"/>
      <c r="E226" s="70"/>
      <c r="F226" s="70"/>
      <c r="G226" s="70"/>
      <c r="H226" s="70"/>
      <c r="I226" s="70"/>
    </row>
    <row r="227" spans="1:9" ht="12.75">
      <c r="A227" s="70"/>
      <c r="B227" s="70"/>
      <c r="C227" s="70"/>
      <c r="D227" s="70"/>
      <c r="E227" s="70"/>
      <c r="F227" s="70"/>
      <c r="G227" s="70"/>
      <c r="H227" s="70"/>
      <c r="I227" s="70"/>
    </row>
    <row r="228" spans="1:9" ht="12.75">
      <c r="A228" s="70"/>
      <c r="B228" s="70"/>
      <c r="C228" s="70"/>
      <c r="D228" s="70"/>
      <c r="E228" s="70"/>
      <c r="F228" s="70"/>
      <c r="G228" s="70"/>
      <c r="H228" s="70"/>
      <c r="I228" s="70"/>
    </row>
    <row r="229" spans="1:9" ht="12.75">
      <c r="A229" s="70"/>
      <c r="B229" s="70"/>
      <c r="C229" s="70"/>
      <c r="D229" s="70"/>
      <c r="E229" s="70"/>
      <c r="F229" s="70"/>
      <c r="G229" s="70"/>
      <c r="H229" s="70"/>
      <c r="I229" s="70"/>
    </row>
    <row r="230" spans="1:9" ht="12.75">
      <c r="A230" s="70"/>
      <c r="B230" s="70"/>
      <c r="C230" s="70"/>
      <c r="D230" s="70"/>
      <c r="E230" s="70"/>
      <c r="F230" s="70"/>
      <c r="G230" s="70"/>
      <c r="H230" s="70"/>
      <c r="I230" s="70"/>
    </row>
    <row r="231" spans="1:9" ht="12.75">
      <c r="A231" s="70"/>
      <c r="B231" s="70"/>
      <c r="C231" s="70"/>
      <c r="D231" s="70"/>
      <c r="E231" s="70"/>
      <c r="F231" s="70"/>
      <c r="G231" s="70"/>
      <c r="H231" s="70"/>
      <c r="I231" s="70"/>
    </row>
    <row r="232" spans="1:9" ht="12.75">
      <c r="A232" s="70"/>
      <c r="B232" s="70"/>
      <c r="C232" s="70"/>
      <c r="D232" s="70"/>
      <c r="E232" s="70"/>
      <c r="F232" s="70"/>
      <c r="G232" s="70"/>
      <c r="H232" s="70"/>
      <c r="I232" s="70"/>
    </row>
    <row r="233" spans="1:9" ht="12.75">
      <c r="A233" s="70"/>
      <c r="B233" s="70"/>
      <c r="C233" s="70"/>
      <c r="D233" s="70"/>
      <c r="E233" s="70"/>
      <c r="F233" s="70"/>
      <c r="G233" s="70"/>
      <c r="H233" s="70"/>
      <c r="I233" s="70"/>
    </row>
    <row r="234" spans="1:9" ht="12.75">
      <c r="A234" s="70"/>
      <c r="B234" s="70"/>
      <c r="C234" s="70"/>
      <c r="D234" s="70"/>
      <c r="E234" s="70"/>
      <c r="F234" s="70"/>
      <c r="G234" s="70"/>
      <c r="H234" s="70"/>
      <c r="I234" s="70"/>
    </row>
    <row r="235" spans="1:9" ht="12.75">
      <c r="A235" s="70"/>
      <c r="B235" s="70"/>
      <c r="C235" s="70"/>
      <c r="D235" s="70"/>
      <c r="E235" s="70"/>
      <c r="F235" s="70"/>
      <c r="G235" s="70"/>
      <c r="H235" s="70"/>
      <c r="I235" s="70"/>
    </row>
    <row r="236" spans="1:9" ht="12.75">
      <c r="A236" s="70"/>
      <c r="B236" s="70"/>
      <c r="C236" s="70"/>
      <c r="D236" s="70"/>
      <c r="E236" s="70"/>
      <c r="F236" s="70"/>
      <c r="G236" s="70"/>
      <c r="H236" s="70"/>
      <c r="I236" s="70"/>
    </row>
    <row r="237" spans="1:9" ht="12.75">
      <c r="A237" s="70"/>
      <c r="B237" s="70"/>
      <c r="C237" s="70"/>
      <c r="D237" s="70"/>
      <c r="E237" s="70"/>
      <c r="F237" s="70"/>
      <c r="G237" s="70"/>
      <c r="H237" s="70"/>
      <c r="I237" s="70"/>
    </row>
    <row r="238" spans="1:9" ht="12.75">
      <c r="A238" s="70"/>
      <c r="B238" s="70"/>
      <c r="C238" s="70"/>
      <c r="D238" s="70"/>
      <c r="E238" s="70"/>
      <c r="F238" s="70"/>
      <c r="G238" s="70"/>
      <c r="H238" s="70"/>
      <c r="I238" s="70"/>
    </row>
    <row r="239" spans="1:9" ht="12.75">
      <c r="A239" s="70"/>
      <c r="B239" s="70"/>
      <c r="C239" s="70"/>
      <c r="D239" s="70"/>
      <c r="E239" s="70"/>
      <c r="F239" s="70"/>
      <c r="G239" s="70"/>
      <c r="H239" s="70"/>
      <c r="I239" s="70"/>
    </row>
    <row r="240" spans="1:9" ht="12.75">
      <c r="A240" s="70"/>
      <c r="B240" s="70"/>
      <c r="C240" s="70"/>
      <c r="D240" s="70"/>
      <c r="E240" s="70"/>
      <c r="F240" s="70"/>
      <c r="G240" s="70"/>
      <c r="H240" s="70"/>
      <c r="I240" s="70"/>
    </row>
    <row r="241" spans="1:9" ht="12.75">
      <c r="A241" s="70"/>
      <c r="B241" s="70"/>
      <c r="C241" s="70"/>
      <c r="D241" s="70"/>
      <c r="E241" s="70"/>
      <c r="F241" s="70"/>
      <c r="G241" s="70"/>
      <c r="H241" s="70"/>
      <c r="I241" s="70"/>
    </row>
    <row r="242" spans="1:9" ht="12.75">
      <c r="A242" s="70"/>
      <c r="B242" s="70"/>
      <c r="C242" s="70"/>
      <c r="D242" s="70"/>
      <c r="E242" s="70"/>
      <c r="F242" s="70"/>
      <c r="G242" s="70"/>
      <c r="H242" s="70"/>
      <c r="I242" s="70"/>
    </row>
    <row r="243" spans="1:9" ht="12.75">
      <c r="A243" s="70"/>
      <c r="B243" s="70"/>
      <c r="C243" s="70"/>
      <c r="D243" s="70"/>
      <c r="E243" s="70"/>
      <c r="F243" s="70"/>
      <c r="G243" s="70"/>
      <c r="H243" s="70"/>
      <c r="I243" s="70"/>
    </row>
    <row r="244" spans="1:9" ht="12.75">
      <c r="A244" s="70"/>
      <c r="B244" s="70"/>
      <c r="C244" s="70"/>
      <c r="D244" s="70"/>
      <c r="E244" s="70"/>
      <c r="F244" s="70"/>
      <c r="G244" s="70"/>
      <c r="H244" s="70"/>
      <c r="I244" s="70"/>
    </row>
    <row r="245" spans="1:9" ht="12.75">
      <c r="A245" s="70"/>
      <c r="B245" s="70"/>
      <c r="C245" s="70"/>
      <c r="D245" s="70"/>
      <c r="E245" s="70"/>
      <c r="F245" s="70"/>
      <c r="G245" s="70"/>
      <c r="H245" s="70"/>
      <c r="I245" s="70"/>
    </row>
    <row r="246" spans="1:9" ht="12.75">
      <c r="A246" s="70"/>
      <c r="B246" s="70"/>
      <c r="C246" s="70"/>
      <c r="D246" s="70"/>
      <c r="E246" s="70"/>
      <c r="F246" s="70"/>
      <c r="G246" s="70"/>
      <c r="H246" s="70"/>
      <c r="I246" s="70"/>
    </row>
    <row r="247" spans="1:9" ht="12.75">
      <c r="A247" s="70"/>
      <c r="B247" s="70"/>
      <c r="C247" s="70"/>
      <c r="D247" s="70"/>
      <c r="E247" s="70"/>
      <c r="F247" s="70"/>
      <c r="G247" s="70"/>
      <c r="H247" s="70"/>
      <c r="I247" s="70"/>
    </row>
    <row r="248" spans="1:9" ht="12.75">
      <c r="A248" s="70"/>
      <c r="B248" s="70"/>
      <c r="C248" s="70"/>
      <c r="D248" s="70"/>
      <c r="E248" s="70"/>
      <c r="F248" s="70"/>
      <c r="G248" s="70"/>
      <c r="H248" s="70"/>
      <c r="I248" s="70"/>
    </row>
    <row r="249" spans="1:9" ht="12.75">
      <c r="A249" s="70"/>
      <c r="B249" s="70"/>
      <c r="C249" s="70"/>
      <c r="D249" s="70"/>
      <c r="E249" s="70"/>
      <c r="F249" s="70"/>
      <c r="G249" s="70"/>
      <c r="H249" s="70"/>
      <c r="I249" s="70"/>
    </row>
    <row r="250" spans="1:9" ht="12.75">
      <c r="A250" s="70"/>
      <c r="B250" s="70"/>
      <c r="C250" s="70"/>
      <c r="D250" s="70"/>
      <c r="E250" s="70"/>
      <c r="F250" s="70"/>
      <c r="G250" s="70"/>
      <c r="H250" s="70"/>
      <c r="I250" s="70"/>
    </row>
    <row r="251" spans="1:9" ht="12.75">
      <c r="A251" s="70"/>
      <c r="B251" s="70"/>
      <c r="C251" s="70"/>
      <c r="D251" s="70"/>
      <c r="E251" s="70"/>
      <c r="F251" s="70"/>
      <c r="G251" s="70"/>
      <c r="H251" s="70"/>
      <c r="I251" s="70"/>
    </row>
    <row r="252" spans="1:9" ht="12.75">
      <c r="A252" s="70"/>
      <c r="B252" s="70"/>
      <c r="C252" s="70"/>
      <c r="D252" s="70"/>
      <c r="E252" s="70"/>
      <c r="F252" s="70"/>
      <c r="G252" s="70"/>
      <c r="H252" s="70"/>
      <c r="I252" s="70"/>
    </row>
    <row r="253" spans="1:9" ht="12.75">
      <c r="A253" s="70"/>
      <c r="B253" s="70"/>
      <c r="C253" s="70"/>
      <c r="D253" s="70"/>
      <c r="E253" s="70"/>
      <c r="F253" s="70"/>
      <c r="G253" s="70"/>
      <c r="H253" s="70"/>
      <c r="I253" s="70"/>
    </row>
    <row r="254" spans="1:9" ht="12.75">
      <c r="A254" s="70"/>
      <c r="B254" s="70"/>
      <c r="C254" s="70"/>
      <c r="D254" s="70"/>
      <c r="E254" s="70"/>
      <c r="F254" s="70"/>
      <c r="G254" s="70"/>
      <c r="H254" s="70"/>
      <c r="I254" s="70"/>
    </row>
    <row r="255" spans="1:9" ht="12.75">
      <c r="A255" s="70"/>
      <c r="B255" s="70"/>
      <c r="C255" s="70"/>
      <c r="D255" s="70"/>
      <c r="E255" s="70"/>
      <c r="F255" s="70"/>
      <c r="G255" s="70"/>
      <c r="H255" s="70"/>
      <c r="I255" s="70"/>
    </row>
    <row r="256" spans="1:9" ht="12.75">
      <c r="A256" s="70"/>
      <c r="B256" s="70"/>
      <c r="C256" s="70"/>
      <c r="D256" s="70"/>
      <c r="E256" s="70"/>
      <c r="F256" s="70"/>
      <c r="G256" s="70"/>
      <c r="H256" s="70"/>
      <c r="I256" s="70"/>
    </row>
    <row r="257" spans="1:9" ht="12.75">
      <c r="A257" s="70"/>
      <c r="B257" s="70"/>
      <c r="C257" s="70"/>
      <c r="D257" s="70"/>
      <c r="E257" s="70"/>
      <c r="F257" s="70"/>
      <c r="G257" s="70"/>
      <c r="H257" s="70"/>
      <c r="I257" s="70"/>
    </row>
    <row r="258" spans="1:9" ht="12.75">
      <c r="A258" s="70"/>
      <c r="B258" s="70"/>
      <c r="C258" s="70"/>
      <c r="D258" s="70"/>
      <c r="E258" s="70"/>
      <c r="F258" s="70"/>
      <c r="G258" s="70"/>
      <c r="H258" s="70"/>
      <c r="I258" s="70"/>
    </row>
    <row r="259" spans="1:9" ht="12.75">
      <c r="A259" s="70"/>
      <c r="B259" s="70"/>
      <c r="C259" s="70"/>
      <c r="D259" s="70"/>
      <c r="E259" s="70"/>
      <c r="F259" s="70"/>
      <c r="G259" s="70"/>
      <c r="H259" s="70"/>
      <c r="I259" s="70"/>
    </row>
    <row r="260" spans="1:9" ht="12.75">
      <c r="A260" s="70"/>
      <c r="B260" s="70"/>
      <c r="C260" s="70"/>
      <c r="D260" s="70"/>
      <c r="E260" s="70"/>
      <c r="F260" s="70"/>
      <c r="G260" s="70"/>
      <c r="H260" s="70"/>
      <c r="I260" s="70"/>
    </row>
    <row r="261" spans="1:9" ht="12.75">
      <c r="A261" s="70"/>
      <c r="B261" s="70"/>
      <c r="C261" s="70"/>
      <c r="D261" s="70"/>
      <c r="E261" s="70"/>
      <c r="F261" s="70"/>
      <c r="G261" s="70"/>
      <c r="H261" s="70"/>
      <c r="I261" s="70"/>
    </row>
    <row r="262" spans="1:9" ht="12.75">
      <c r="A262" s="70"/>
      <c r="B262" s="70"/>
      <c r="C262" s="70"/>
      <c r="D262" s="70"/>
      <c r="E262" s="70"/>
      <c r="F262" s="70"/>
      <c r="G262" s="70"/>
      <c r="H262" s="70"/>
      <c r="I262" s="70"/>
    </row>
    <row r="263" spans="1:9" ht="12.75">
      <c r="A263" s="70"/>
      <c r="B263" s="70"/>
      <c r="C263" s="70"/>
      <c r="D263" s="70"/>
      <c r="E263" s="70"/>
      <c r="F263" s="70"/>
      <c r="G263" s="70"/>
      <c r="H263" s="70"/>
      <c r="I263" s="70"/>
    </row>
    <row r="264" spans="1:9" ht="12.75">
      <c r="A264" s="70"/>
      <c r="B264" s="70"/>
      <c r="C264" s="70"/>
      <c r="D264" s="70"/>
      <c r="E264" s="70"/>
      <c r="F264" s="70"/>
      <c r="G264" s="70"/>
      <c r="H264" s="70"/>
      <c r="I264" s="70"/>
    </row>
    <row r="265" spans="1:9" ht="12.75">
      <c r="A265" s="70"/>
      <c r="B265" s="70"/>
      <c r="C265" s="70"/>
      <c r="D265" s="70"/>
      <c r="E265" s="70"/>
      <c r="F265" s="70"/>
      <c r="G265" s="70"/>
      <c r="H265" s="70"/>
      <c r="I265" s="70"/>
    </row>
    <row r="266" spans="1:9" ht="12.75">
      <c r="A266" s="70"/>
      <c r="B266" s="70"/>
      <c r="C266" s="70"/>
      <c r="D266" s="70"/>
      <c r="E266" s="70"/>
      <c r="F266" s="70"/>
      <c r="G266" s="70"/>
      <c r="H266" s="70"/>
      <c r="I266" s="70"/>
    </row>
    <row r="267" spans="1:9" ht="12.75">
      <c r="A267" s="70"/>
      <c r="B267" s="70"/>
      <c r="C267" s="70"/>
      <c r="D267" s="70"/>
      <c r="E267" s="70"/>
      <c r="F267" s="70"/>
      <c r="G267" s="70"/>
      <c r="H267" s="70"/>
      <c r="I267" s="70"/>
    </row>
    <row r="268" spans="1:9" ht="12.75">
      <c r="A268" s="70"/>
      <c r="B268" s="70"/>
      <c r="C268" s="70"/>
      <c r="D268" s="70"/>
      <c r="E268" s="70"/>
      <c r="F268" s="70"/>
      <c r="G268" s="70"/>
      <c r="H268" s="70"/>
      <c r="I268" s="70"/>
    </row>
    <row r="269" spans="1:9" ht="12.75">
      <c r="A269" s="70"/>
      <c r="B269" s="70"/>
      <c r="C269" s="70"/>
      <c r="D269" s="70"/>
      <c r="E269" s="70"/>
      <c r="F269" s="70"/>
      <c r="G269" s="70"/>
      <c r="H269" s="70"/>
      <c r="I269" s="70"/>
    </row>
    <row r="270" spans="1:9" ht="12.75">
      <c r="A270" s="70"/>
      <c r="B270" s="70"/>
      <c r="C270" s="70"/>
      <c r="D270" s="70"/>
      <c r="E270" s="70"/>
      <c r="F270" s="70"/>
      <c r="G270" s="70"/>
      <c r="H270" s="70"/>
      <c r="I270" s="70"/>
    </row>
    <row r="271" spans="1:9" ht="12.75">
      <c r="A271" s="70"/>
      <c r="B271" s="70"/>
      <c r="C271" s="70"/>
      <c r="D271" s="70"/>
      <c r="E271" s="70"/>
      <c r="F271" s="70"/>
      <c r="G271" s="70"/>
      <c r="H271" s="70"/>
      <c r="I271" s="70"/>
    </row>
    <row r="272" spans="1:9" ht="12.75">
      <c r="A272" s="70"/>
      <c r="B272" s="70"/>
      <c r="C272" s="70"/>
      <c r="D272" s="70"/>
      <c r="E272" s="70"/>
      <c r="F272" s="70"/>
      <c r="G272" s="70"/>
      <c r="H272" s="70"/>
      <c r="I272" s="70"/>
    </row>
    <row r="273" spans="1:9" ht="12.75">
      <c r="A273" s="70"/>
      <c r="B273" s="70"/>
      <c r="C273" s="70"/>
      <c r="D273" s="70"/>
      <c r="E273" s="70"/>
      <c r="F273" s="70"/>
      <c r="G273" s="70"/>
      <c r="H273" s="70"/>
      <c r="I273" s="70"/>
    </row>
    <row r="274" spans="1:9" ht="12.75">
      <c r="A274" s="70"/>
      <c r="B274" s="70"/>
      <c r="C274" s="70"/>
      <c r="D274" s="70"/>
      <c r="E274" s="70"/>
      <c r="F274" s="70"/>
      <c r="G274" s="70"/>
      <c r="H274" s="70"/>
      <c r="I274" s="70"/>
    </row>
    <row r="275" spans="1:9" ht="12.75">
      <c r="A275" s="70"/>
      <c r="B275" s="70"/>
      <c r="C275" s="70"/>
      <c r="D275" s="70"/>
      <c r="E275" s="70"/>
      <c r="F275" s="70"/>
      <c r="G275" s="70"/>
      <c r="H275" s="70"/>
      <c r="I275" s="70"/>
    </row>
    <row r="276" spans="1:9" ht="12.75">
      <c r="A276" s="70"/>
      <c r="B276" s="70"/>
      <c r="C276" s="70"/>
      <c r="D276" s="70"/>
      <c r="E276" s="70"/>
      <c r="F276" s="70"/>
      <c r="G276" s="70"/>
      <c r="H276" s="70"/>
      <c r="I276" s="70"/>
    </row>
    <row r="277" spans="1:9" ht="12.75">
      <c r="A277" s="70"/>
      <c r="B277" s="70"/>
      <c r="C277" s="70"/>
      <c r="D277" s="70"/>
      <c r="E277" s="70"/>
      <c r="F277" s="70"/>
      <c r="G277" s="70"/>
      <c r="H277" s="70"/>
      <c r="I277" s="70"/>
    </row>
    <row r="278" spans="1:9" ht="12.75">
      <c r="A278" s="70"/>
      <c r="B278" s="70"/>
      <c r="C278" s="70"/>
      <c r="D278" s="70"/>
      <c r="E278" s="70"/>
      <c r="F278" s="70"/>
      <c r="G278" s="70"/>
      <c r="H278" s="70"/>
      <c r="I278" s="70"/>
    </row>
    <row r="279" spans="1:9" ht="12.75">
      <c r="A279" s="70"/>
      <c r="B279" s="70"/>
      <c r="C279" s="70"/>
      <c r="D279" s="70"/>
      <c r="E279" s="70"/>
      <c r="F279" s="70"/>
      <c r="G279" s="70"/>
      <c r="H279" s="70"/>
      <c r="I279" s="70"/>
    </row>
    <row r="280" spans="1:9" ht="12.75">
      <c r="A280" s="70"/>
      <c r="B280" s="70"/>
      <c r="C280" s="70"/>
      <c r="D280" s="70"/>
      <c r="E280" s="70"/>
      <c r="F280" s="70"/>
      <c r="G280" s="70"/>
      <c r="H280" s="70"/>
      <c r="I280" s="70"/>
    </row>
    <row r="281" spans="1:9" ht="12.75">
      <c r="A281" s="70"/>
      <c r="B281" s="70"/>
      <c r="C281" s="70"/>
      <c r="D281" s="70"/>
      <c r="E281" s="70"/>
      <c r="F281" s="70"/>
      <c r="G281" s="70"/>
      <c r="H281" s="70"/>
      <c r="I281" s="70"/>
    </row>
    <row r="282" spans="1:9" ht="12.75">
      <c r="A282" s="70"/>
      <c r="B282" s="70"/>
      <c r="C282" s="70"/>
      <c r="D282" s="70"/>
      <c r="E282" s="70"/>
      <c r="F282" s="70"/>
      <c r="G282" s="70"/>
      <c r="H282" s="70"/>
      <c r="I282" s="70"/>
    </row>
    <row r="283" spans="1:9" ht="12.75">
      <c r="A283" s="70"/>
      <c r="B283" s="70"/>
      <c r="C283" s="70"/>
      <c r="D283" s="70"/>
      <c r="E283" s="70"/>
      <c r="F283" s="70"/>
      <c r="G283" s="70"/>
      <c r="H283" s="70"/>
      <c r="I283" s="70"/>
    </row>
    <row r="284" spans="1:9" ht="12.75">
      <c r="A284" s="70"/>
      <c r="B284" s="70"/>
      <c r="C284" s="70"/>
      <c r="D284" s="70"/>
      <c r="E284" s="70"/>
      <c r="F284" s="70"/>
      <c r="G284" s="70"/>
      <c r="H284" s="70"/>
      <c r="I284" s="70"/>
    </row>
    <row r="285" spans="1:9" ht="12.75">
      <c r="A285" s="70"/>
      <c r="B285" s="70"/>
      <c r="C285" s="70"/>
      <c r="D285" s="70"/>
      <c r="E285" s="70"/>
      <c r="F285" s="70"/>
      <c r="G285" s="70"/>
      <c r="H285" s="70"/>
      <c r="I285" s="70"/>
    </row>
    <row r="286" spans="1:9" ht="12.75">
      <c r="A286" s="70"/>
      <c r="B286" s="70"/>
      <c r="C286" s="70"/>
      <c r="D286" s="70"/>
      <c r="E286" s="70"/>
      <c r="F286" s="70"/>
      <c r="G286" s="70"/>
      <c r="H286" s="70"/>
      <c r="I286" s="70"/>
    </row>
    <row r="287" spans="1:9" ht="12.75">
      <c r="A287" s="70"/>
      <c r="B287" s="70"/>
      <c r="C287" s="70"/>
      <c r="D287" s="70"/>
      <c r="E287" s="70"/>
      <c r="F287" s="70"/>
      <c r="G287" s="70"/>
      <c r="H287" s="70"/>
      <c r="I287" s="70"/>
    </row>
    <row r="288" spans="1:9" ht="12.75">
      <c r="A288" s="70"/>
      <c r="B288" s="70"/>
      <c r="C288" s="70"/>
      <c r="D288" s="70"/>
      <c r="E288" s="70"/>
      <c r="F288" s="70"/>
      <c r="G288" s="70"/>
      <c r="H288" s="70"/>
      <c r="I288" s="70"/>
    </row>
    <row r="289" spans="1:9" ht="12.75">
      <c r="A289" s="70"/>
      <c r="B289" s="70"/>
      <c r="C289" s="70"/>
      <c r="D289" s="70"/>
      <c r="E289" s="70"/>
      <c r="F289" s="70"/>
      <c r="G289" s="70"/>
      <c r="H289" s="70"/>
      <c r="I289" s="70"/>
    </row>
    <row r="290" spans="1:9" ht="12.75">
      <c r="A290" s="70"/>
      <c r="B290" s="70"/>
      <c r="C290" s="70"/>
      <c r="D290" s="70"/>
      <c r="E290" s="70"/>
      <c r="F290" s="70"/>
      <c r="G290" s="70"/>
      <c r="H290" s="70"/>
      <c r="I290" s="70"/>
    </row>
    <row r="291" spans="1:9" ht="12.75">
      <c r="A291" s="70"/>
      <c r="B291" s="70"/>
      <c r="C291" s="70"/>
      <c r="D291" s="70"/>
      <c r="E291" s="70"/>
      <c r="F291" s="70"/>
      <c r="G291" s="70"/>
      <c r="H291" s="70"/>
      <c r="I291" s="70"/>
    </row>
    <row r="292" spans="1:9" ht="12.75">
      <c r="A292" s="70"/>
      <c r="B292" s="70"/>
      <c r="C292" s="70"/>
      <c r="D292" s="70"/>
      <c r="E292" s="70"/>
      <c r="F292" s="70"/>
      <c r="G292" s="70"/>
      <c r="H292" s="70"/>
      <c r="I292" s="70"/>
    </row>
    <row r="293" spans="1:9" ht="12.75">
      <c r="A293" s="70"/>
      <c r="B293" s="70"/>
      <c r="C293" s="70"/>
      <c r="D293" s="70"/>
      <c r="E293" s="70"/>
      <c r="F293" s="70"/>
      <c r="G293" s="70"/>
      <c r="H293" s="70"/>
      <c r="I293" s="70"/>
    </row>
    <row r="294" spans="1:9" ht="12.75">
      <c r="A294" s="70"/>
      <c r="B294" s="70"/>
      <c r="C294" s="70"/>
      <c r="D294" s="70"/>
      <c r="E294" s="70"/>
      <c r="F294" s="70"/>
      <c r="G294" s="70"/>
      <c r="H294" s="70"/>
      <c r="I294" s="70"/>
    </row>
    <row r="295" spans="1:9" ht="12.75">
      <c r="A295" s="70"/>
      <c r="B295" s="70"/>
      <c r="C295" s="70"/>
      <c r="D295" s="70"/>
      <c r="E295" s="70"/>
      <c r="F295" s="70"/>
      <c r="G295" s="70"/>
      <c r="H295" s="70"/>
      <c r="I295" s="70"/>
    </row>
    <row r="296" spans="1:9" ht="12.75">
      <c r="A296" s="70"/>
      <c r="B296" s="70"/>
      <c r="C296" s="70"/>
      <c r="D296" s="70"/>
      <c r="E296" s="70"/>
      <c r="F296" s="70"/>
      <c r="G296" s="70"/>
      <c r="H296" s="70"/>
      <c r="I296" s="70"/>
    </row>
    <row r="297" spans="1:9" ht="12.75">
      <c r="A297" s="70"/>
      <c r="B297" s="70"/>
      <c r="C297" s="70"/>
      <c r="D297" s="70"/>
      <c r="E297" s="70"/>
      <c r="F297" s="70"/>
      <c r="G297" s="70"/>
      <c r="H297" s="70"/>
      <c r="I297" s="70"/>
    </row>
    <row r="298" spans="1:9" ht="12.75">
      <c r="A298" s="70"/>
      <c r="B298" s="70"/>
      <c r="C298" s="70"/>
      <c r="D298" s="70"/>
      <c r="E298" s="70"/>
      <c r="F298" s="70"/>
      <c r="G298" s="70"/>
      <c r="H298" s="70"/>
      <c r="I298" s="70"/>
    </row>
    <row r="299" spans="1:9" ht="12.75">
      <c r="A299" s="70"/>
      <c r="B299" s="70"/>
      <c r="C299" s="70"/>
      <c r="D299" s="70"/>
      <c r="E299" s="70"/>
      <c r="F299" s="70"/>
      <c r="G299" s="70"/>
      <c r="H299" s="70"/>
      <c r="I299" s="70"/>
    </row>
    <row r="300" spans="1:9" ht="12.75">
      <c r="A300" s="70"/>
      <c r="B300" s="70"/>
      <c r="C300" s="70"/>
      <c r="D300" s="70"/>
      <c r="E300" s="70"/>
      <c r="F300" s="70"/>
      <c r="G300" s="70"/>
      <c r="H300" s="70"/>
      <c r="I300" s="70"/>
    </row>
    <row r="301" spans="1:9" ht="12.75">
      <c r="A301" s="70"/>
      <c r="B301" s="70"/>
      <c r="C301" s="70"/>
      <c r="D301" s="70"/>
      <c r="E301" s="70"/>
      <c r="F301" s="70"/>
      <c r="G301" s="70"/>
      <c r="H301" s="70"/>
      <c r="I301" s="70"/>
    </row>
    <row r="302" spans="1:9" ht="12.75">
      <c r="A302" s="70"/>
      <c r="B302" s="70"/>
      <c r="C302" s="70"/>
      <c r="D302" s="70"/>
      <c r="E302" s="70"/>
      <c r="F302" s="70"/>
      <c r="G302" s="70"/>
      <c r="H302" s="70"/>
      <c r="I302" s="70"/>
    </row>
    <row r="303" spans="1:9" ht="12.75">
      <c r="A303" s="70"/>
      <c r="B303" s="70"/>
      <c r="C303" s="70"/>
      <c r="D303" s="70"/>
      <c r="E303" s="70"/>
      <c r="F303" s="70"/>
      <c r="G303" s="70"/>
      <c r="H303" s="70"/>
      <c r="I303" s="70"/>
    </row>
    <row r="304" spans="1:9" ht="12.75">
      <c r="A304" s="70"/>
      <c r="B304" s="70"/>
      <c r="C304" s="70"/>
      <c r="D304" s="70"/>
      <c r="E304" s="70"/>
      <c r="F304" s="70"/>
      <c r="G304" s="70"/>
      <c r="H304" s="70"/>
      <c r="I304" s="70"/>
    </row>
    <row r="305" spans="1:9" ht="12.75">
      <c r="A305" s="70"/>
      <c r="B305" s="70"/>
      <c r="C305" s="70"/>
      <c r="D305" s="70"/>
      <c r="E305" s="70"/>
      <c r="F305" s="70"/>
      <c r="G305" s="70"/>
      <c r="H305" s="70"/>
      <c r="I305" s="70"/>
    </row>
    <row r="306" spans="1:9" ht="12.75">
      <c r="A306" s="70"/>
      <c r="B306" s="70"/>
      <c r="C306" s="70"/>
      <c r="D306" s="70"/>
      <c r="E306" s="70"/>
      <c r="F306" s="70"/>
      <c r="G306" s="70"/>
      <c r="H306" s="70"/>
      <c r="I306" s="70"/>
    </row>
    <row r="307" spans="1:9" ht="12.75">
      <c r="A307" s="70"/>
      <c r="B307" s="70"/>
      <c r="C307" s="70"/>
      <c r="D307" s="70"/>
      <c r="E307" s="70"/>
      <c r="F307" s="70"/>
      <c r="G307" s="70"/>
      <c r="H307" s="70"/>
      <c r="I307" s="70"/>
    </row>
    <row r="308" spans="1:9" ht="12.75">
      <c r="A308" s="70"/>
      <c r="B308" s="70"/>
      <c r="C308" s="70"/>
      <c r="D308" s="70"/>
      <c r="E308" s="70"/>
      <c r="F308" s="70"/>
      <c r="G308" s="70"/>
      <c r="H308" s="70"/>
      <c r="I308" s="70"/>
    </row>
    <row r="309" spans="1:9" ht="12.75">
      <c r="A309" s="70"/>
      <c r="B309" s="70"/>
      <c r="C309" s="70"/>
      <c r="D309" s="70"/>
      <c r="E309" s="70"/>
      <c r="F309" s="70"/>
      <c r="G309" s="70"/>
      <c r="H309" s="70"/>
      <c r="I309" s="70"/>
    </row>
    <row r="310" spans="1:9" ht="12.75">
      <c r="A310" s="70"/>
      <c r="B310" s="70"/>
      <c r="C310" s="70"/>
      <c r="D310" s="70"/>
      <c r="E310" s="70"/>
      <c r="F310" s="70"/>
      <c r="G310" s="70"/>
      <c r="H310" s="70"/>
      <c r="I310" s="70"/>
    </row>
    <row r="311" spans="1:9" ht="12.75">
      <c r="A311" s="70"/>
      <c r="B311" s="70"/>
      <c r="C311" s="70"/>
      <c r="D311" s="70"/>
      <c r="E311" s="70"/>
      <c r="F311" s="70"/>
      <c r="G311" s="70"/>
      <c r="H311" s="70"/>
      <c r="I311" s="70"/>
    </row>
    <row r="312" spans="1:9" ht="12.75">
      <c r="A312" s="70"/>
      <c r="B312" s="70"/>
      <c r="C312" s="70"/>
      <c r="D312" s="70"/>
      <c r="E312" s="70"/>
      <c r="F312" s="70"/>
      <c r="G312" s="70"/>
      <c r="H312" s="70"/>
      <c r="I312" s="70"/>
    </row>
    <row r="313" spans="1:9" ht="12.75">
      <c r="A313" s="70"/>
      <c r="B313" s="70"/>
      <c r="C313" s="70"/>
      <c r="D313" s="70"/>
      <c r="E313" s="70"/>
      <c r="F313" s="70"/>
      <c r="G313" s="70"/>
      <c r="H313" s="70"/>
      <c r="I313" s="70"/>
    </row>
    <row r="314" spans="1:9" ht="12.75">
      <c r="A314" s="70"/>
      <c r="B314" s="70"/>
      <c r="C314" s="70"/>
      <c r="D314" s="70"/>
      <c r="E314" s="70"/>
      <c r="F314" s="70"/>
      <c r="G314" s="70"/>
      <c r="H314" s="70"/>
      <c r="I314" s="70"/>
    </row>
    <row r="315" spans="1:9" ht="12.75">
      <c r="A315" s="70"/>
      <c r="B315" s="70"/>
      <c r="C315" s="70"/>
      <c r="D315" s="70"/>
      <c r="E315" s="70"/>
      <c r="F315" s="70"/>
      <c r="G315" s="70"/>
      <c r="H315" s="70"/>
      <c r="I315" s="70"/>
    </row>
    <row r="316" spans="1:9" ht="12.75">
      <c r="A316" s="70"/>
      <c r="B316" s="70"/>
      <c r="C316" s="70"/>
      <c r="D316" s="70"/>
      <c r="E316" s="70"/>
      <c r="F316" s="70"/>
      <c r="G316" s="70"/>
      <c r="H316" s="70"/>
      <c r="I316" s="70"/>
    </row>
    <row r="317" spans="1:9" ht="12.75">
      <c r="A317" s="70"/>
      <c r="B317" s="70"/>
      <c r="C317" s="70"/>
      <c r="D317" s="70"/>
      <c r="E317" s="70"/>
      <c r="F317" s="70"/>
      <c r="G317" s="70"/>
      <c r="H317" s="70"/>
      <c r="I317" s="70"/>
    </row>
    <row r="318" spans="1:9" ht="12.75">
      <c r="A318" s="70"/>
      <c r="B318" s="70"/>
      <c r="C318" s="70"/>
      <c r="D318" s="70"/>
      <c r="E318" s="70"/>
      <c r="F318" s="70"/>
      <c r="G318" s="70"/>
      <c r="H318" s="70"/>
      <c r="I318" s="70"/>
    </row>
    <row r="319" spans="1:9" ht="12.75">
      <c r="A319" s="70"/>
      <c r="B319" s="70"/>
      <c r="C319" s="70"/>
      <c r="D319" s="70"/>
      <c r="E319" s="70"/>
      <c r="F319" s="70"/>
      <c r="G319" s="70"/>
      <c r="H319" s="70"/>
      <c r="I319" s="70"/>
    </row>
    <row r="320" spans="1:9" ht="12.75">
      <c r="A320" s="70"/>
      <c r="B320" s="70"/>
      <c r="C320" s="70"/>
      <c r="D320" s="70"/>
      <c r="E320" s="70"/>
      <c r="F320" s="70"/>
      <c r="G320" s="70"/>
      <c r="H320" s="70"/>
      <c r="I320" s="70"/>
    </row>
    <row r="321" spans="1:9" ht="12.75">
      <c r="A321" s="70"/>
      <c r="B321" s="70"/>
      <c r="C321" s="70"/>
      <c r="D321" s="70"/>
      <c r="E321" s="70"/>
      <c r="F321" s="70"/>
      <c r="G321" s="70"/>
      <c r="H321" s="70"/>
      <c r="I321" s="70"/>
    </row>
    <row r="322" spans="1:9" ht="12.75">
      <c r="A322" s="70"/>
      <c r="B322" s="70"/>
      <c r="C322" s="70"/>
      <c r="D322" s="70"/>
      <c r="E322" s="70"/>
      <c r="F322" s="70"/>
      <c r="G322" s="70"/>
      <c r="H322" s="70"/>
      <c r="I322" s="70"/>
    </row>
    <row r="323" spans="1:9" ht="12.75">
      <c r="A323" s="70"/>
      <c r="B323" s="70"/>
      <c r="C323" s="70"/>
      <c r="D323" s="70"/>
      <c r="E323" s="70"/>
      <c r="F323" s="70"/>
      <c r="G323" s="70"/>
      <c r="H323" s="70"/>
      <c r="I323" s="70"/>
    </row>
    <row r="324" spans="1:9" ht="12.75">
      <c r="A324" s="70"/>
      <c r="B324" s="70"/>
      <c r="C324" s="70"/>
      <c r="D324" s="70"/>
      <c r="E324" s="70"/>
      <c r="F324" s="70"/>
      <c r="G324" s="70"/>
      <c r="H324" s="70"/>
      <c r="I324" s="70"/>
    </row>
    <row r="325" spans="1:9" ht="12.75">
      <c r="A325" s="70"/>
      <c r="B325" s="70"/>
      <c r="C325" s="70"/>
      <c r="D325" s="70"/>
      <c r="E325" s="70"/>
      <c r="F325" s="70"/>
      <c r="G325" s="70"/>
      <c r="H325" s="70"/>
      <c r="I325" s="70"/>
    </row>
    <row r="326" spans="1:9" ht="12.75">
      <c r="A326" s="70"/>
      <c r="B326" s="70"/>
      <c r="C326" s="70"/>
      <c r="D326" s="70"/>
      <c r="E326" s="70"/>
      <c r="F326" s="70"/>
      <c r="G326" s="70"/>
      <c r="H326" s="70"/>
      <c r="I326" s="70"/>
    </row>
    <row r="327" spans="1:9" ht="12.75">
      <c r="A327" s="70"/>
      <c r="B327" s="70"/>
      <c r="C327" s="70"/>
      <c r="D327" s="70"/>
      <c r="E327" s="70"/>
      <c r="F327" s="70"/>
      <c r="G327" s="70"/>
      <c r="H327" s="70"/>
      <c r="I327" s="70"/>
    </row>
    <row r="328" spans="1:9" ht="12.75">
      <c r="A328" s="70"/>
      <c r="B328" s="70"/>
      <c r="C328" s="70"/>
      <c r="D328" s="70"/>
      <c r="E328" s="70"/>
      <c r="F328" s="70"/>
      <c r="G328" s="70"/>
      <c r="H328" s="70"/>
      <c r="I328" s="70"/>
    </row>
    <row r="329" spans="1:9" ht="12.75">
      <c r="A329" s="70"/>
      <c r="B329" s="70"/>
      <c r="C329" s="70"/>
      <c r="D329" s="70"/>
      <c r="E329" s="70"/>
      <c r="F329" s="70"/>
      <c r="G329" s="70"/>
      <c r="H329" s="70"/>
      <c r="I329" s="70"/>
    </row>
    <row r="330" spans="1:9" ht="12.75">
      <c r="A330" s="70"/>
      <c r="B330" s="70"/>
      <c r="C330" s="70"/>
      <c r="D330" s="70"/>
      <c r="E330" s="70"/>
      <c r="F330" s="70"/>
      <c r="G330" s="70"/>
      <c r="H330" s="70"/>
      <c r="I330" s="70"/>
    </row>
    <row r="331" spans="1:9" ht="12.75">
      <c r="A331" s="70"/>
      <c r="B331" s="70"/>
      <c r="C331" s="70"/>
      <c r="D331" s="70"/>
      <c r="E331" s="70"/>
      <c r="F331" s="70"/>
      <c r="G331" s="70"/>
      <c r="H331" s="70"/>
      <c r="I331" s="70"/>
    </row>
    <row r="332" spans="1:9" ht="12.75">
      <c r="A332" s="70"/>
      <c r="B332" s="70"/>
      <c r="C332" s="70"/>
      <c r="D332" s="70"/>
      <c r="E332" s="70"/>
      <c r="F332" s="70"/>
      <c r="G332" s="70"/>
      <c r="H332" s="70"/>
      <c r="I332" s="70"/>
    </row>
    <row r="333" spans="1:9" ht="12.75">
      <c r="A333" s="70"/>
      <c r="B333" s="70"/>
      <c r="C333" s="70"/>
      <c r="D333" s="70"/>
      <c r="E333" s="70"/>
      <c r="F333" s="70"/>
      <c r="G333" s="70"/>
      <c r="H333" s="70"/>
      <c r="I333" s="70"/>
    </row>
    <row r="334" spans="1:9" ht="12.75">
      <c r="A334" s="70"/>
      <c r="B334" s="70"/>
      <c r="C334" s="70"/>
      <c r="D334" s="70"/>
      <c r="E334" s="70"/>
      <c r="F334" s="70"/>
      <c r="G334" s="70"/>
      <c r="H334" s="70"/>
      <c r="I334" s="70"/>
    </row>
    <row r="335" spans="1:9" ht="12.75">
      <c r="A335" s="70"/>
      <c r="B335" s="70"/>
      <c r="C335" s="70"/>
      <c r="D335" s="70"/>
      <c r="E335" s="70"/>
      <c r="F335" s="70"/>
      <c r="G335" s="70"/>
      <c r="H335" s="70"/>
      <c r="I335" s="70"/>
    </row>
    <row r="336" spans="1:9" ht="12.75">
      <c r="A336" s="70"/>
      <c r="B336" s="70"/>
      <c r="C336" s="70"/>
      <c r="D336" s="70"/>
      <c r="E336" s="70"/>
      <c r="F336" s="70"/>
      <c r="G336" s="70"/>
      <c r="H336" s="70"/>
      <c r="I336" s="70"/>
    </row>
    <row r="337" spans="1:9" ht="12.75">
      <c r="A337" s="70"/>
      <c r="B337" s="70"/>
      <c r="C337" s="70"/>
      <c r="D337" s="70"/>
      <c r="E337" s="70"/>
      <c r="F337" s="70"/>
      <c r="G337" s="70"/>
      <c r="H337" s="70"/>
      <c r="I337" s="70"/>
    </row>
    <row r="338" spans="1:9" ht="12.75">
      <c r="A338" s="70"/>
      <c r="B338" s="70"/>
      <c r="C338" s="70"/>
      <c r="D338" s="70"/>
      <c r="E338" s="70"/>
      <c r="F338" s="70"/>
      <c r="G338" s="70"/>
      <c r="H338" s="70"/>
      <c r="I338" s="70"/>
    </row>
    <row r="339" spans="1:9" ht="12.75">
      <c r="A339" s="70"/>
      <c r="B339" s="70"/>
      <c r="C339" s="70"/>
      <c r="D339" s="70"/>
      <c r="E339" s="70"/>
      <c r="F339" s="70"/>
      <c r="G339" s="70"/>
      <c r="H339" s="70"/>
      <c r="I339" s="70"/>
    </row>
    <row r="340" spans="1:9" ht="12.75">
      <c r="A340" s="70"/>
      <c r="B340" s="70"/>
      <c r="C340" s="70"/>
      <c r="D340" s="70"/>
      <c r="E340" s="70"/>
      <c r="F340" s="70"/>
      <c r="G340" s="70"/>
      <c r="H340" s="70"/>
      <c r="I340" s="70"/>
    </row>
    <row r="341" spans="1:9" ht="12.75">
      <c r="A341" s="70"/>
      <c r="B341" s="70"/>
      <c r="C341" s="70"/>
      <c r="D341" s="70"/>
      <c r="E341" s="70"/>
      <c r="F341" s="70"/>
      <c r="G341" s="70"/>
      <c r="H341" s="70"/>
      <c r="I341" s="70"/>
    </row>
    <row r="342" spans="1:9" ht="12.75">
      <c r="A342" s="70"/>
      <c r="B342" s="70"/>
      <c r="C342" s="70"/>
      <c r="D342" s="70"/>
      <c r="E342" s="70"/>
      <c r="F342" s="70"/>
      <c r="G342" s="70"/>
      <c r="H342" s="70"/>
      <c r="I342" s="70"/>
    </row>
    <row r="343" spans="1:9" ht="12.75">
      <c r="A343" s="70"/>
      <c r="B343" s="70"/>
      <c r="C343" s="70"/>
      <c r="D343" s="70"/>
      <c r="E343" s="70"/>
      <c r="F343" s="70"/>
      <c r="G343" s="70"/>
      <c r="H343" s="70"/>
      <c r="I343" s="70"/>
    </row>
    <row r="344" spans="1:9" ht="12.75">
      <c r="A344" s="70"/>
      <c r="B344" s="70"/>
      <c r="C344" s="70"/>
      <c r="D344" s="70"/>
      <c r="E344" s="70"/>
      <c r="F344" s="70"/>
      <c r="G344" s="70"/>
      <c r="H344" s="70"/>
      <c r="I344" s="70"/>
    </row>
    <row r="345" spans="1:9" ht="12.75">
      <c r="A345" s="70"/>
      <c r="B345" s="70"/>
      <c r="C345" s="70"/>
      <c r="D345" s="70"/>
      <c r="E345" s="70"/>
      <c r="F345" s="70"/>
      <c r="G345" s="70"/>
      <c r="H345" s="70"/>
      <c r="I345" s="70"/>
    </row>
    <row r="346" spans="1:9" ht="12.75">
      <c r="A346" s="70"/>
      <c r="B346" s="70"/>
      <c r="C346" s="70"/>
      <c r="D346" s="70"/>
      <c r="E346" s="70"/>
      <c r="F346" s="70"/>
      <c r="G346" s="70"/>
      <c r="H346" s="70"/>
      <c r="I346" s="70"/>
    </row>
    <row r="347" spans="1:9" ht="12.75">
      <c r="A347" s="70"/>
      <c r="B347" s="70"/>
      <c r="C347" s="70"/>
      <c r="D347" s="70"/>
      <c r="E347" s="70"/>
      <c r="F347" s="70"/>
      <c r="G347" s="70"/>
      <c r="H347" s="70"/>
      <c r="I347" s="70"/>
    </row>
    <row r="348" spans="1:9" ht="12.75">
      <c r="A348" s="70"/>
      <c r="B348" s="70"/>
      <c r="C348" s="70"/>
      <c r="D348" s="70"/>
      <c r="E348" s="70"/>
      <c r="F348" s="70"/>
      <c r="G348" s="70"/>
      <c r="H348" s="70"/>
      <c r="I348" s="70"/>
    </row>
    <row r="349" spans="1:9" ht="12.75">
      <c r="A349" s="70"/>
      <c r="B349" s="70"/>
      <c r="C349" s="70"/>
      <c r="D349" s="70"/>
      <c r="E349" s="70"/>
      <c r="F349" s="70"/>
      <c r="G349" s="70"/>
      <c r="H349" s="70"/>
      <c r="I349" s="70"/>
    </row>
    <row r="350" spans="1:9" ht="12.75">
      <c r="A350" s="70"/>
      <c r="B350" s="70"/>
      <c r="C350" s="70"/>
      <c r="D350" s="70"/>
      <c r="E350" s="70"/>
      <c r="F350" s="70"/>
      <c r="G350" s="70"/>
      <c r="H350" s="70"/>
      <c r="I350" s="70"/>
    </row>
    <row r="351" spans="1:9" ht="12.75">
      <c r="A351" s="70"/>
      <c r="B351" s="70"/>
      <c r="C351" s="70"/>
      <c r="D351" s="70"/>
      <c r="E351" s="70"/>
      <c r="F351" s="70"/>
      <c r="G351" s="70"/>
      <c r="H351" s="70"/>
      <c r="I351" s="70"/>
    </row>
    <row r="352" spans="1:9" ht="12.75">
      <c r="A352" s="70"/>
      <c r="B352" s="70"/>
      <c r="C352" s="70"/>
      <c r="D352" s="70"/>
      <c r="E352" s="70"/>
      <c r="F352" s="70"/>
      <c r="G352" s="70"/>
      <c r="H352" s="70"/>
      <c r="I352" s="70"/>
    </row>
    <row r="353" spans="1:9" ht="12.75">
      <c r="A353" s="70"/>
      <c r="B353" s="70"/>
      <c r="C353" s="70"/>
      <c r="D353" s="70"/>
      <c r="E353" s="70"/>
      <c r="F353" s="70"/>
      <c r="G353" s="70"/>
      <c r="H353" s="70"/>
      <c r="I353" s="70"/>
    </row>
    <row r="354" spans="1:9" ht="12.75">
      <c r="A354" s="70"/>
      <c r="B354" s="70"/>
      <c r="C354" s="70"/>
      <c r="D354" s="70"/>
      <c r="E354" s="70"/>
      <c r="F354" s="70"/>
      <c r="G354" s="70"/>
      <c r="H354" s="70"/>
      <c r="I354" s="70"/>
    </row>
    <row r="355" spans="1:9" ht="12.75">
      <c r="A355" s="70"/>
      <c r="B355" s="70"/>
      <c r="C355" s="70"/>
      <c r="D355" s="70"/>
      <c r="E355" s="70"/>
      <c r="F355" s="70"/>
      <c r="G355" s="70"/>
      <c r="H355" s="70"/>
      <c r="I355" s="70"/>
    </row>
    <row r="356" spans="1:9" ht="12.75">
      <c r="A356" s="70"/>
      <c r="B356" s="70"/>
      <c r="C356" s="70"/>
      <c r="D356" s="70"/>
      <c r="E356" s="70"/>
      <c r="F356" s="70"/>
      <c r="G356" s="70"/>
      <c r="H356" s="70"/>
      <c r="I356" s="70"/>
    </row>
    <row r="357" spans="1:9" ht="12.75">
      <c r="A357" s="70"/>
      <c r="B357" s="70"/>
      <c r="C357" s="70"/>
      <c r="D357" s="70"/>
      <c r="E357" s="70"/>
      <c r="F357" s="70"/>
      <c r="G357" s="70"/>
      <c r="H357" s="70"/>
      <c r="I357" s="70"/>
    </row>
    <row r="358" spans="1:9" ht="12.75">
      <c r="A358" s="70"/>
      <c r="B358" s="70"/>
      <c r="C358" s="70"/>
      <c r="D358" s="70"/>
      <c r="E358" s="70"/>
      <c r="F358" s="70"/>
      <c r="G358" s="70"/>
      <c r="H358" s="70"/>
      <c r="I358" s="70"/>
    </row>
    <row r="359" spans="1:9" ht="12.75">
      <c r="A359" s="70"/>
      <c r="B359" s="70"/>
      <c r="C359" s="70"/>
      <c r="D359" s="70"/>
      <c r="E359" s="70"/>
      <c r="F359" s="70"/>
      <c r="G359" s="70"/>
      <c r="H359" s="70"/>
      <c r="I359" s="70"/>
    </row>
    <row r="360" spans="1:9" ht="12.75">
      <c r="A360" s="70"/>
      <c r="B360" s="70"/>
      <c r="C360" s="70"/>
      <c r="D360" s="70"/>
      <c r="E360" s="70"/>
      <c r="F360" s="70"/>
      <c r="G360" s="70"/>
      <c r="H360" s="70"/>
      <c r="I360" s="70"/>
    </row>
    <row r="361" spans="1:9" ht="12.75">
      <c r="A361" s="70"/>
      <c r="B361" s="70"/>
      <c r="C361" s="70"/>
      <c r="D361" s="70"/>
      <c r="E361" s="70"/>
      <c r="F361" s="70"/>
      <c r="G361" s="70"/>
      <c r="H361" s="70"/>
      <c r="I361" s="70"/>
    </row>
    <row r="362" spans="1:9" ht="12.75">
      <c r="A362" s="70"/>
      <c r="B362" s="70"/>
      <c r="C362" s="70"/>
      <c r="D362" s="70"/>
      <c r="E362" s="70"/>
      <c r="F362" s="70"/>
      <c r="G362" s="70"/>
      <c r="H362" s="70"/>
      <c r="I362" s="70"/>
    </row>
    <row r="363" spans="1:9" ht="12.75">
      <c r="A363" s="70"/>
      <c r="B363" s="70"/>
      <c r="C363" s="70"/>
      <c r="D363" s="70"/>
      <c r="E363" s="70"/>
      <c r="F363" s="70"/>
      <c r="G363" s="70"/>
      <c r="H363" s="70"/>
      <c r="I363" s="70"/>
    </row>
    <row r="364" spans="1:9" ht="12.75">
      <c r="A364" s="70"/>
      <c r="B364" s="70"/>
      <c r="C364" s="70"/>
      <c r="D364" s="70"/>
      <c r="E364" s="70"/>
      <c r="F364" s="70"/>
      <c r="G364" s="70"/>
      <c r="H364" s="70"/>
      <c r="I364" s="70"/>
    </row>
    <row r="365" spans="1:9" ht="12.75">
      <c r="A365" s="70"/>
      <c r="B365" s="70"/>
      <c r="C365" s="70"/>
      <c r="D365" s="70"/>
      <c r="E365" s="70"/>
      <c r="F365" s="70"/>
      <c r="G365" s="70"/>
      <c r="H365" s="70"/>
      <c r="I365" s="70"/>
    </row>
    <row r="366" spans="1:9" ht="12.75">
      <c r="A366" s="70"/>
      <c r="B366" s="70"/>
      <c r="C366" s="70"/>
      <c r="D366" s="70"/>
      <c r="E366" s="70"/>
      <c r="F366" s="70"/>
      <c r="G366" s="70"/>
      <c r="H366" s="70"/>
      <c r="I366" s="70"/>
    </row>
    <row r="367" spans="1:9" ht="12.75">
      <c r="A367" s="70"/>
      <c r="B367" s="70"/>
      <c r="C367" s="70"/>
      <c r="D367" s="70"/>
      <c r="E367" s="70"/>
      <c r="F367" s="70"/>
      <c r="G367" s="70"/>
      <c r="H367" s="70"/>
      <c r="I367" s="70"/>
    </row>
    <row r="368" spans="1:9" ht="12.75">
      <c r="A368" s="70"/>
      <c r="B368" s="70"/>
      <c r="C368" s="70"/>
      <c r="D368" s="70"/>
      <c r="E368" s="70"/>
      <c r="F368" s="70"/>
      <c r="G368" s="70"/>
      <c r="H368" s="70"/>
      <c r="I368" s="70"/>
    </row>
    <row r="369" spans="1:9" ht="12.75">
      <c r="A369" s="70"/>
      <c r="B369" s="70"/>
      <c r="C369" s="70"/>
      <c r="D369" s="70"/>
      <c r="E369" s="70"/>
      <c r="F369" s="70"/>
      <c r="G369" s="70"/>
      <c r="H369" s="70"/>
      <c r="I369" s="70"/>
    </row>
    <row r="370" spans="1:9" ht="12.75">
      <c r="A370" s="70"/>
      <c r="B370" s="70"/>
      <c r="C370" s="70"/>
      <c r="D370" s="70"/>
      <c r="E370" s="70"/>
      <c r="F370" s="70"/>
      <c r="G370" s="70"/>
      <c r="H370" s="70"/>
      <c r="I370" s="70"/>
    </row>
    <row r="371" spans="1:9" ht="12.75">
      <c r="A371" s="70"/>
      <c r="B371" s="70"/>
      <c r="C371" s="70"/>
      <c r="D371" s="70"/>
      <c r="E371" s="70"/>
      <c r="F371" s="70"/>
      <c r="G371" s="70"/>
      <c r="H371" s="70"/>
      <c r="I371" s="70"/>
    </row>
    <row r="372" spans="1:9" ht="12.75">
      <c r="A372" s="70"/>
      <c r="B372" s="70"/>
      <c r="C372" s="70"/>
      <c r="D372" s="70"/>
      <c r="E372" s="70"/>
      <c r="F372" s="70"/>
      <c r="G372" s="70"/>
      <c r="H372" s="70"/>
      <c r="I372" s="70"/>
    </row>
    <row r="373" spans="1:9" ht="12.75">
      <c r="A373" s="70"/>
      <c r="B373" s="70"/>
      <c r="C373" s="70"/>
      <c r="D373" s="70"/>
      <c r="E373" s="70"/>
      <c r="F373" s="70"/>
      <c r="G373" s="70"/>
      <c r="H373" s="70"/>
      <c r="I373" s="70"/>
    </row>
    <row r="374" spans="1:9" ht="12.75">
      <c r="A374" s="70"/>
      <c r="B374" s="70"/>
      <c r="C374" s="70"/>
      <c r="D374" s="70"/>
      <c r="E374" s="70"/>
      <c r="F374" s="70"/>
      <c r="G374" s="70"/>
      <c r="H374" s="70"/>
      <c r="I374" s="70"/>
    </row>
    <row r="375" spans="1:9" ht="12.75">
      <c r="A375" s="70"/>
      <c r="B375" s="70"/>
      <c r="C375" s="70"/>
      <c r="D375" s="70"/>
      <c r="E375" s="70"/>
      <c r="F375" s="70"/>
      <c r="G375" s="70"/>
      <c r="H375" s="70"/>
      <c r="I375" s="70"/>
    </row>
    <row r="376" spans="1:9" ht="12.75">
      <c r="A376" s="70"/>
      <c r="B376" s="70"/>
      <c r="C376" s="70"/>
      <c r="D376" s="70"/>
      <c r="E376" s="70"/>
      <c r="F376" s="70"/>
      <c r="G376" s="70"/>
      <c r="H376" s="70"/>
      <c r="I376" s="70"/>
    </row>
    <row r="377" spans="1:9" ht="12.75">
      <c r="A377" s="70"/>
      <c r="B377" s="70"/>
      <c r="C377" s="70"/>
      <c r="D377" s="70"/>
      <c r="E377" s="70"/>
      <c r="F377" s="70"/>
      <c r="G377" s="70"/>
      <c r="H377" s="70"/>
      <c r="I377" s="70"/>
    </row>
    <row r="378" spans="1:9" ht="12.75">
      <c r="A378" s="70"/>
      <c r="B378" s="70"/>
      <c r="C378" s="70"/>
      <c r="D378" s="70"/>
      <c r="E378" s="70"/>
      <c r="F378" s="70"/>
      <c r="G378" s="70"/>
      <c r="H378" s="70"/>
      <c r="I378" s="70"/>
    </row>
    <row r="379" spans="1:9" ht="12.75">
      <c r="A379" s="70"/>
      <c r="B379" s="70"/>
      <c r="C379" s="70"/>
      <c r="D379" s="70"/>
      <c r="E379" s="70"/>
      <c r="F379" s="70"/>
      <c r="G379" s="70"/>
      <c r="H379" s="70"/>
      <c r="I379" s="70"/>
    </row>
    <row r="380" spans="1:9" ht="12.75">
      <c r="A380" s="70"/>
      <c r="B380" s="70"/>
      <c r="C380" s="70"/>
      <c r="D380" s="70"/>
      <c r="E380" s="70"/>
      <c r="F380" s="70"/>
      <c r="G380" s="70"/>
      <c r="H380" s="70"/>
      <c r="I380" s="70"/>
    </row>
    <row r="381" spans="1:9" ht="12.75">
      <c r="A381" s="70"/>
      <c r="B381" s="70"/>
      <c r="C381" s="70"/>
      <c r="D381" s="70"/>
      <c r="E381" s="70"/>
      <c r="F381" s="70"/>
      <c r="G381" s="70"/>
      <c r="H381" s="70"/>
      <c r="I381" s="70"/>
    </row>
    <row r="382" spans="1:9" ht="12.75">
      <c r="A382" s="70"/>
      <c r="B382" s="70"/>
      <c r="C382" s="70"/>
      <c r="D382" s="70"/>
      <c r="E382" s="70"/>
      <c r="F382" s="70"/>
      <c r="G382" s="70"/>
      <c r="H382" s="70"/>
      <c r="I382" s="70"/>
    </row>
    <row r="383" spans="1:9" ht="12.75">
      <c r="A383" s="70"/>
      <c r="B383" s="70"/>
      <c r="C383" s="70"/>
      <c r="D383" s="70"/>
      <c r="E383" s="70"/>
      <c r="F383" s="70"/>
      <c r="G383" s="70"/>
      <c r="H383" s="70"/>
      <c r="I383" s="70"/>
    </row>
    <row r="384" spans="1:9" ht="12.75">
      <c r="A384" s="70"/>
      <c r="B384" s="70"/>
      <c r="C384" s="70"/>
      <c r="D384" s="70"/>
      <c r="E384" s="70"/>
      <c r="F384" s="70"/>
      <c r="G384" s="70"/>
      <c r="H384" s="70"/>
      <c r="I384" s="70"/>
    </row>
  </sheetData>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52"/>
  <sheetViews>
    <sheetView workbookViewId="0" topLeftCell="A1">
      <selection activeCell="G5" sqref="G5"/>
    </sheetView>
  </sheetViews>
  <sheetFormatPr defaultColWidth="11.421875" defaultRowHeight="12.75"/>
  <cols>
    <col min="1" max="1" width="14.421875" style="0" customWidth="1"/>
    <col min="3" max="3" width="15.7109375" style="0" customWidth="1"/>
    <col min="4" max="4" width="12.140625" style="0" bestFit="1" customWidth="1"/>
    <col min="7" max="7" width="17.00390625" style="0" customWidth="1"/>
    <col min="8" max="8" width="15.57421875" style="0" customWidth="1"/>
    <col min="11" max="11" width="15.57421875" style="0" customWidth="1"/>
    <col min="15" max="15" width="13.57421875" style="0" customWidth="1"/>
    <col min="16" max="16" width="15.140625" style="0" customWidth="1"/>
  </cols>
  <sheetData>
    <row r="1" spans="1:7" ht="12.75">
      <c r="A1" s="57" t="s">
        <v>79</v>
      </c>
      <c r="B1" s="57"/>
      <c r="C1" s="46"/>
      <c r="D1" s="46"/>
      <c r="E1" s="46"/>
      <c r="G1" s="12"/>
    </row>
    <row r="2" spans="1:7" ht="12.75">
      <c r="A2" s="12"/>
      <c r="B2" s="101"/>
      <c r="E2" s="12"/>
      <c r="F2" s="12"/>
      <c r="G2" s="12"/>
    </row>
    <row r="3" spans="1:7" ht="12.75">
      <c r="A3" s="12"/>
      <c r="B3" s="12"/>
      <c r="C3" s="12"/>
      <c r="D3" s="12"/>
      <c r="E3" s="12"/>
      <c r="F3" s="12"/>
      <c r="G3" s="12"/>
    </row>
    <row r="4" spans="1:7" ht="12.75">
      <c r="A4" s="12"/>
      <c r="B4" s="12"/>
      <c r="C4" s="12"/>
      <c r="D4" s="12"/>
      <c r="E4" s="12"/>
      <c r="F4" s="12"/>
      <c r="G4" s="12"/>
    </row>
    <row r="5" spans="1:7" ht="12.75">
      <c r="A5" s="12"/>
      <c r="B5" s="12"/>
      <c r="C5" s="12"/>
      <c r="D5" s="12"/>
      <c r="E5" s="12"/>
      <c r="F5" s="12"/>
      <c r="G5" s="12"/>
    </row>
    <row r="6" spans="1:7" ht="12.75">
      <c r="A6" s="12"/>
      <c r="B6" s="12"/>
      <c r="C6" s="12"/>
      <c r="D6" s="12"/>
      <c r="E6" s="12"/>
      <c r="F6" s="12"/>
      <c r="G6" s="12"/>
    </row>
    <row r="7" spans="1:7" ht="12.75">
      <c r="A7" s="12"/>
      <c r="B7" s="12"/>
      <c r="C7" s="12"/>
      <c r="D7" s="12"/>
      <c r="E7" s="12"/>
      <c r="F7" s="12"/>
      <c r="G7" s="12"/>
    </row>
    <row r="8" spans="1:7" ht="12.75">
      <c r="A8" s="12"/>
      <c r="B8" s="12"/>
      <c r="C8" s="12"/>
      <c r="D8" s="70"/>
      <c r="E8" s="12"/>
      <c r="F8" s="12"/>
      <c r="G8" s="12"/>
    </row>
    <row r="14" spans="1:7" ht="12.75">
      <c r="A14" s="12"/>
      <c r="B14" s="12"/>
      <c r="C14" s="12"/>
      <c r="D14" s="12"/>
      <c r="E14" s="12"/>
      <c r="F14" s="12"/>
      <c r="G14" s="12"/>
    </row>
    <row r="15" spans="1:7" ht="12.75">
      <c r="A15" s="12"/>
      <c r="B15" s="12"/>
      <c r="C15" s="12"/>
      <c r="D15" s="71"/>
      <c r="E15" s="12"/>
      <c r="F15" s="12"/>
      <c r="G15" s="12"/>
    </row>
    <row r="16" spans="1:7" ht="12.75">
      <c r="A16" s="12"/>
      <c r="B16" s="12"/>
      <c r="C16" s="12"/>
      <c r="D16" s="12"/>
      <c r="E16" s="12"/>
      <c r="F16" s="12"/>
      <c r="G16" s="12"/>
    </row>
    <row r="17" spans="1:6" ht="12.75">
      <c r="A17" s="12"/>
      <c r="B17" s="12"/>
      <c r="C17" s="12"/>
      <c r="D17" s="71"/>
      <c r="E17" s="12"/>
      <c r="F17" s="12"/>
    </row>
    <row r="18" spans="1:6" ht="12.75">
      <c r="A18" s="12"/>
      <c r="B18" s="12"/>
      <c r="C18" s="12"/>
      <c r="D18" s="12"/>
      <c r="E18" s="12"/>
      <c r="F18" s="12"/>
    </row>
    <row r="19" ht="12.75">
      <c r="F19" s="12"/>
    </row>
    <row r="20" ht="12.75">
      <c r="F20" s="12"/>
    </row>
    <row r="21" ht="12.75">
      <c r="F21" s="12"/>
    </row>
    <row r="25" spans="6:8" ht="12.75">
      <c r="F25" s="90"/>
      <c r="G25" s="91"/>
      <c r="H25" s="92"/>
    </row>
    <row r="26" spans="6:8" ht="12.75">
      <c r="F26" s="90"/>
      <c r="G26" s="90"/>
      <c r="H26" s="93"/>
    </row>
    <row r="27" spans="3:16" ht="12.75">
      <c r="C27" s="120" t="s">
        <v>73</v>
      </c>
      <c r="D27" s="121"/>
      <c r="F27" s="90"/>
      <c r="G27" s="90"/>
      <c r="H27" s="92"/>
      <c r="K27" s="120" t="s">
        <v>78</v>
      </c>
      <c r="L27" s="121"/>
      <c r="N27" s="90"/>
      <c r="O27" s="90"/>
      <c r="P27" s="92"/>
    </row>
    <row r="28" spans="3:12" ht="12.75">
      <c r="C28" s="117" t="s">
        <v>63</v>
      </c>
      <c r="D28" s="118" t="s">
        <v>64</v>
      </c>
      <c r="K28" s="117" t="s">
        <v>63</v>
      </c>
      <c r="L28" s="118" t="s">
        <v>64</v>
      </c>
    </row>
    <row r="29" spans="2:16" ht="12.75">
      <c r="B29" s="48" t="s">
        <v>45</v>
      </c>
      <c r="C29" s="53" t="s">
        <v>46</v>
      </c>
      <c r="D29" s="53" t="s">
        <v>46</v>
      </c>
      <c r="G29" s="88" t="s">
        <v>42</v>
      </c>
      <c r="J29" s="48" t="s">
        <v>45</v>
      </c>
      <c r="K29" s="53" t="s">
        <v>46</v>
      </c>
      <c r="L29" s="53" t="s">
        <v>46</v>
      </c>
      <c r="O29" s="122"/>
      <c r="P29" s="70"/>
    </row>
    <row r="30" spans="2:16" ht="12.75">
      <c r="B30" s="48">
        <v>0</v>
      </c>
      <c r="C30" s="113">
        <f>G34*-1</f>
        <v>-10000</v>
      </c>
      <c r="D30" s="116">
        <f>H34*-1</f>
        <v>-12000</v>
      </c>
      <c r="G30" s="86" t="s">
        <v>40</v>
      </c>
      <c r="H30" s="87"/>
      <c r="J30" s="48">
        <v>0</v>
      </c>
      <c r="K30" s="113">
        <f>G34*-1</f>
        <v>-10000</v>
      </c>
      <c r="L30" s="116">
        <f>H34*-1</f>
        <v>-12000</v>
      </c>
      <c r="O30" s="123"/>
      <c r="P30" s="70"/>
    </row>
    <row r="31" spans="2:16" ht="12.75">
      <c r="B31" s="49">
        <v>1</v>
      </c>
      <c r="C31" s="114">
        <f aca="true" t="shared" si="0" ref="C31:C42">$G$37</f>
        <v>1000</v>
      </c>
      <c r="D31" s="94">
        <f>$H$37</f>
        <v>1200</v>
      </c>
      <c r="G31" s="84" t="s">
        <v>41</v>
      </c>
      <c r="H31" s="85">
        <v>0.03</v>
      </c>
      <c r="J31" s="49">
        <v>1</v>
      </c>
      <c r="K31" s="114">
        <f aca="true" t="shared" si="1" ref="K31:K41">$G$37</f>
        <v>1000</v>
      </c>
      <c r="L31" s="94">
        <f>$H$37</f>
        <v>1200</v>
      </c>
      <c r="O31" s="91"/>
      <c r="P31" s="124"/>
    </row>
    <row r="32" spans="2:16" ht="12.75">
      <c r="B32" s="49">
        <v>2</v>
      </c>
      <c r="C32" s="114">
        <f t="shared" si="0"/>
        <v>1000</v>
      </c>
      <c r="D32" s="94">
        <f aca="true" t="shared" si="2" ref="D32:D42">$H$37</f>
        <v>1200</v>
      </c>
      <c r="J32" s="49">
        <v>2</v>
      </c>
      <c r="K32" s="114">
        <f t="shared" si="1"/>
        <v>1000</v>
      </c>
      <c r="L32" s="94">
        <f aca="true" t="shared" si="3" ref="L32:L41">$H$37</f>
        <v>1200</v>
      </c>
      <c r="O32" s="70"/>
      <c r="P32" s="70"/>
    </row>
    <row r="33" spans="2:16" ht="12.75">
      <c r="B33" s="49">
        <v>3</v>
      </c>
      <c r="C33" s="114">
        <f t="shared" si="0"/>
        <v>1000</v>
      </c>
      <c r="D33" s="94">
        <f t="shared" si="2"/>
        <v>1200</v>
      </c>
      <c r="G33" s="107" t="s">
        <v>65</v>
      </c>
      <c r="H33" s="107" t="s">
        <v>67</v>
      </c>
      <c r="J33" s="49">
        <v>3</v>
      </c>
      <c r="K33" s="114">
        <f t="shared" si="1"/>
        <v>1000</v>
      </c>
      <c r="L33" s="94">
        <f t="shared" si="3"/>
        <v>1200</v>
      </c>
      <c r="O33" s="125"/>
      <c r="P33" s="125"/>
    </row>
    <row r="34" spans="2:16" ht="12.75">
      <c r="B34" s="49">
        <v>4</v>
      </c>
      <c r="C34" s="114">
        <f t="shared" si="0"/>
        <v>1000</v>
      </c>
      <c r="D34" s="94">
        <f t="shared" si="2"/>
        <v>1200</v>
      </c>
      <c r="G34" s="108">
        <v>10000</v>
      </c>
      <c r="H34" s="108">
        <v>12000</v>
      </c>
      <c r="J34" s="49">
        <v>4</v>
      </c>
      <c r="K34" s="114">
        <f t="shared" si="1"/>
        <v>1000</v>
      </c>
      <c r="L34" s="94">
        <f t="shared" si="3"/>
        <v>1200</v>
      </c>
      <c r="O34" s="126"/>
      <c r="P34" s="126"/>
    </row>
    <row r="35" spans="2:16" ht="12.75">
      <c r="B35" s="49">
        <v>5</v>
      </c>
      <c r="C35" s="114">
        <f t="shared" si="0"/>
        <v>1000</v>
      </c>
      <c r="D35" s="94">
        <f t="shared" si="2"/>
        <v>1200</v>
      </c>
      <c r="G35" s="109"/>
      <c r="H35" s="109"/>
      <c r="J35" s="49">
        <v>5</v>
      </c>
      <c r="K35" s="114">
        <f t="shared" si="1"/>
        <v>1000</v>
      </c>
      <c r="L35" s="94">
        <f t="shared" si="3"/>
        <v>1200</v>
      </c>
      <c r="O35" s="126"/>
      <c r="P35" s="126"/>
    </row>
    <row r="36" spans="2:16" ht="12.75">
      <c r="B36" s="49">
        <v>6</v>
      </c>
      <c r="C36" s="114">
        <f t="shared" si="0"/>
        <v>1000</v>
      </c>
      <c r="D36" s="94">
        <f t="shared" si="2"/>
        <v>1200</v>
      </c>
      <c r="G36" s="110" t="s">
        <v>66</v>
      </c>
      <c r="H36" s="110" t="s">
        <v>68</v>
      </c>
      <c r="J36" s="49">
        <v>6</v>
      </c>
      <c r="K36" s="114">
        <f t="shared" si="1"/>
        <v>1000</v>
      </c>
      <c r="L36" s="94">
        <f t="shared" si="3"/>
        <v>1200</v>
      </c>
      <c r="O36" s="126"/>
      <c r="P36" s="126"/>
    </row>
    <row r="37" spans="2:16" ht="12.75">
      <c r="B37" s="49">
        <v>7</v>
      </c>
      <c r="C37" s="114">
        <f t="shared" si="0"/>
        <v>1000</v>
      </c>
      <c r="D37" s="94">
        <f t="shared" si="2"/>
        <v>1200</v>
      </c>
      <c r="G37" s="108">
        <v>1000</v>
      </c>
      <c r="H37" s="108">
        <v>1200</v>
      </c>
      <c r="J37" s="49">
        <v>7</v>
      </c>
      <c r="K37" s="114">
        <f t="shared" si="1"/>
        <v>1000</v>
      </c>
      <c r="L37" s="94">
        <f t="shared" si="3"/>
        <v>1200</v>
      </c>
      <c r="O37" s="126"/>
      <c r="P37" s="126"/>
    </row>
    <row r="38" spans="2:16" ht="12.75">
      <c r="B38" s="49">
        <v>8</v>
      </c>
      <c r="C38" s="114">
        <f t="shared" si="0"/>
        <v>1000</v>
      </c>
      <c r="D38" s="94">
        <f t="shared" si="2"/>
        <v>1200</v>
      </c>
      <c r="J38" s="49">
        <v>8</v>
      </c>
      <c r="K38" s="114">
        <f t="shared" si="1"/>
        <v>1000</v>
      </c>
      <c r="L38" s="94">
        <f t="shared" si="3"/>
        <v>1200</v>
      </c>
      <c r="O38" s="70"/>
      <c r="P38" s="70"/>
    </row>
    <row r="39" spans="2:16" ht="12.75">
      <c r="B39" s="49">
        <v>9</v>
      </c>
      <c r="C39" s="114">
        <f t="shared" si="0"/>
        <v>1000</v>
      </c>
      <c r="D39" s="94">
        <f t="shared" si="2"/>
        <v>1200</v>
      </c>
      <c r="G39" s="112" t="s">
        <v>69</v>
      </c>
      <c r="H39" s="112" t="s">
        <v>70</v>
      </c>
      <c r="J39" s="49">
        <v>9</v>
      </c>
      <c r="K39" s="114">
        <f t="shared" si="1"/>
        <v>1000</v>
      </c>
      <c r="L39" s="94">
        <f t="shared" si="3"/>
        <v>1200</v>
      </c>
      <c r="O39" s="90"/>
      <c r="P39" s="90"/>
    </row>
    <row r="40" spans="2:16" ht="12.75">
      <c r="B40" s="49">
        <v>10</v>
      </c>
      <c r="C40" s="114">
        <f t="shared" si="0"/>
        <v>1000</v>
      </c>
      <c r="D40" s="94">
        <f t="shared" si="2"/>
        <v>1200</v>
      </c>
      <c r="G40" s="96">
        <v>1200</v>
      </c>
      <c r="H40" s="111">
        <v>1300</v>
      </c>
      <c r="J40" s="49">
        <v>10</v>
      </c>
      <c r="K40" s="114">
        <f t="shared" si="1"/>
        <v>1000</v>
      </c>
      <c r="L40" s="94">
        <f t="shared" si="3"/>
        <v>1200</v>
      </c>
      <c r="O40" s="119"/>
      <c r="P40" s="119"/>
    </row>
    <row r="41" spans="2:16" ht="12.75">
      <c r="B41" s="49">
        <v>11</v>
      </c>
      <c r="C41" s="114">
        <f t="shared" si="0"/>
        <v>1000</v>
      </c>
      <c r="D41" s="94">
        <f t="shared" si="2"/>
        <v>1200</v>
      </c>
      <c r="G41" s="119"/>
      <c r="H41" s="119"/>
      <c r="J41" s="49">
        <v>11</v>
      </c>
      <c r="K41" s="114">
        <f t="shared" si="1"/>
        <v>1000</v>
      </c>
      <c r="L41" s="94">
        <f t="shared" si="3"/>
        <v>1200</v>
      </c>
      <c r="O41" s="119"/>
      <c r="P41" s="119"/>
    </row>
    <row r="42" spans="2:16" ht="12.75">
      <c r="B42" s="55">
        <v>12</v>
      </c>
      <c r="C42" s="115">
        <f t="shared" si="0"/>
        <v>1000</v>
      </c>
      <c r="D42" s="95">
        <f t="shared" si="2"/>
        <v>1200</v>
      </c>
      <c r="G42" s="119"/>
      <c r="H42" s="119"/>
      <c r="J42" s="55">
        <v>12</v>
      </c>
      <c r="K42" s="115">
        <f>$G$37+$G$40</f>
        <v>2200</v>
      </c>
      <c r="L42" s="95">
        <f>$H$37+$H$40</f>
        <v>2500</v>
      </c>
      <c r="O42" s="119"/>
      <c r="P42" s="119"/>
    </row>
    <row r="44" spans="2:10" ht="12.75">
      <c r="B44" s="97" t="s">
        <v>63</v>
      </c>
      <c r="J44" s="97" t="s">
        <v>63</v>
      </c>
    </row>
    <row r="45" spans="2:12" ht="12.75">
      <c r="B45" s="89" t="s">
        <v>43</v>
      </c>
      <c r="C45" s="68" t="s">
        <v>71</v>
      </c>
      <c r="D45" s="99">
        <f>IRR(C30:C42)</f>
        <v>0.029228540769133594</v>
      </c>
      <c r="J45" s="89" t="s">
        <v>43</v>
      </c>
      <c r="K45" s="68" t="s">
        <v>74</v>
      </c>
      <c r="L45" s="99">
        <f>IRR(K30:K42)</f>
        <v>0.04215397454091368</v>
      </c>
    </row>
    <row r="47" spans="2:12" ht="12.75">
      <c r="B47" s="89" t="s">
        <v>44</v>
      </c>
      <c r="C47" s="68" t="s">
        <v>47</v>
      </c>
      <c r="D47" s="99">
        <f>MIRR(C30:C42,,H31)</f>
        <v>0.029604366194998732</v>
      </c>
      <c r="J47" s="89" t="s">
        <v>44</v>
      </c>
      <c r="K47" s="68" t="s">
        <v>75</v>
      </c>
      <c r="L47" s="99">
        <f>MIRR(K30:K42,,H31)</f>
        <v>0.036592329207732366</v>
      </c>
    </row>
    <row r="49" spans="2:10" ht="12.75">
      <c r="B49" s="98" t="s">
        <v>64</v>
      </c>
      <c r="J49" s="98" t="s">
        <v>64</v>
      </c>
    </row>
    <row r="50" spans="2:12" ht="12.75">
      <c r="B50" s="89" t="s">
        <v>43</v>
      </c>
      <c r="C50" s="68" t="s">
        <v>72</v>
      </c>
      <c r="D50" s="99">
        <f>IRR(D30:D42)</f>
        <v>0.029228540769133622</v>
      </c>
      <c r="J50" s="89" t="s">
        <v>43</v>
      </c>
      <c r="K50" s="68" t="s">
        <v>76</v>
      </c>
      <c r="L50" s="99">
        <f>IRR(L30:L42)</f>
        <v>0.04099581063509831</v>
      </c>
    </row>
    <row r="52" spans="2:12" ht="12.75">
      <c r="B52" s="89" t="s">
        <v>44</v>
      </c>
      <c r="C52" s="68" t="s">
        <v>47</v>
      </c>
      <c r="D52" s="99">
        <f>MIRR(D30:D42,,H31)</f>
        <v>0.029604366194998732</v>
      </c>
      <c r="J52" s="89" t="s">
        <v>44</v>
      </c>
      <c r="K52" s="68" t="s">
        <v>77</v>
      </c>
      <c r="L52" s="99">
        <f>MIRR(L30:L42,,H31)</f>
        <v>0.035935290281553955</v>
      </c>
    </row>
  </sheetData>
  <printOptions/>
  <pageMargins left="0.75" right="0.75" top="1" bottom="1" header="0" footer="0"/>
  <pageSetup horizontalDpi="300" verticalDpi="300" orientation="portrait" pageOrder="overThenDown" scale="90" r:id="rId2"/>
  <drawing r:id="rId1"/>
</worksheet>
</file>

<file path=xl/worksheets/sheet4.xml><?xml version="1.0" encoding="utf-8"?>
<worksheet xmlns="http://schemas.openxmlformats.org/spreadsheetml/2006/main" xmlns:r="http://schemas.openxmlformats.org/officeDocument/2006/relationships">
  <dimension ref="A1:K616"/>
  <sheetViews>
    <sheetView workbookViewId="0" topLeftCell="A1">
      <selection activeCell="F12" sqref="F12"/>
    </sheetView>
  </sheetViews>
  <sheetFormatPr defaultColWidth="11.421875" defaultRowHeight="12.75"/>
  <cols>
    <col min="1" max="1" width="13.8515625" style="0" customWidth="1"/>
    <col min="2" max="2" width="12.7109375" style="0" customWidth="1"/>
    <col min="3" max="3" width="15.28125" style="0" customWidth="1"/>
    <col min="5" max="5" width="13.28125" style="0" customWidth="1"/>
    <col min="6" max="6" width="12.28125" style="0" bestFit="1" customWidth="1"/>
    <col min="7" max="7" width="15.8515625" style="0" customWidth="1"/>
    <col min="8" max="8" width="10.421875" style="0" customWidth="1"/>
    <col min="9" max="9" width="13.57421875" style="0" customWidth="1"/>
    <col min="11" max="11" width="13.28125" style="0" customWidth="1"/>
  </cols>
  <sheetData>
    <row r="1" ht="12.75">
      <c r="A1" t="s">
        <v>120</v>
      </c>
    </row>
    <row r="10" spans="2:4" ht="12.75">
      <c r="B10" s="168" t="s">
        <v>121</v>
      </c>
      <c r="C10" s="169">
        <f>1.15^(1/12)-1</f>
        <v>0.01171491691985338</v>
      </c>
      <c r="D10" s="87" t="s">
        <v>100</v>
      </c>
    </row>
    <row r="11" spans="2:4" ht="12.75">
      <c r="B11" s="170" t="s">
        <v>122</v>
      </c>
      <c r="C11" s="171"/>
      <c r="D11" s="172"/>
    </row>
    <row r="12" spans="2:7" ht="12.75">
      <c r="B12" s="70"/>
      <c r="C12" s="70"/>
      <c r="D12" s="70"/>
      <c r="G12" s="138" t="s">
        <v>97</v>
      </c>
    </row>
    <row r="13" spans="2:7" ht="12.75">
      <c r="B13" s="70" t="s">
        <v>123</v>
      </c>
      <c r="C13" s="70"/>
      <c r="D13" s="70"/>
      <c r="G13" s="140" t="s">
        <v>119</v>
      </c>
    </row>
    <row r="14" ht="12.75">
      <c r="G14" s="39">
        <v>50000</v>
      </c>
    </row>
    <row r="15" spans="2:5" ht="12.75">
      <c r="B15" s="67" t="s">
        <v>124</v>
      </c>
      <c r="C15" s="68"/>
      <c r="D15" s="68"/>
      <c r="E15" s="173">
        <f>PMT(G17,18,G14)</f>
        <v>-3097.1154692736545</v>
      </c>
    </row>
    <row r="16" spans="2:7" ht="12.75">
      <c r="B16" s="70"/>
      <c r="C16" s="70"/>
      <c r="D16" s="70"/>
      <c r="E16" s="174"/>
      <c r="G16" s="141" t="s">
        <v>98</v>
      </c>
    </row>
    <row r="17" spans="2:7" ht="12.75">
      <c r="B17" s="70" t="s">
        <v>125</v>
      </c>
      <c r="C17" s="70"/>
      <c r="D17" s="70"/>
      <c r="E17" s="174"/>
      <c r="G17" s="164">
        <f>C10</f>
        <v>0.01171491691985338</v>
      </c>
    </row>
    <row r="19" ht="12.75">
      <c r="B19" t="s">
        <v>102</v>
      </c>
    </row>
    <row r="20" spans="1:8" ht="12.75">
      <c r="A20" s="141"/>
      <c r="B20" s="141"/>
      <c r="C20" s="141"/>
      <c r="D20" s="141"/>
      <c r="E20" s="140" t="s">
        <v>103</v>
      </c>
      <c r="F20" s="140" t="s">
        <v>104</v>
      </c>
      <c r="G20" s="140" t="s">
        <v>105</v>
      </c>
      <c r="H20" s="140"/>
    </row>
    <row r="21" spans="1:8" ht="12.75">
      <c r="A21" s="48"/>
      <c r="B21" s="48" t="s">
        <v>85</v>
      </c>
      <c r="C21" s="48" t="s">
        <v>5</v>
      </c>
      <c r="D21" s="48" t="s">
        <v>5</v>
      </c>
      <c r="E21" s="48" t="s">
        <v>5</v>
      </c>
      <c r="F21" s="136" t="s">
        <v>95</v>
      </c>
      <c r="G21" s="40" t="s">
        <v>106</v>
      </c>
      <c r="H21" s="40" t="s">
        <v>107</v>
      </c>
    </row>
    <row r="22" spans="1:8" ht="12.75">
      <c r="A22" s="49"/>
      <c r="B22" s="49" t="s">
        <v>90</v>
      </c>
      <c r="C22" s="49" t="s">
        <v>86</v>
      </c>
      <c r="D22" s="49" t="s">
        <v>108</v>
      </c>
      <c r="E22" s="49" t="s">
        <v>109</v>
      </c>
      <c r="F22" s="49" t="s">
        <v>110</v>
      </c>
      <c r="G22" s="53" t="s">
        <v>111</v>
      </c>
      <c r="H22" s="53" t="s">
        <v>111</v>
      </c>
    </row>
    <row r="23" spans="1:8" ht="12.75">
      <c r="A23" s="55" t="s">
        <v>112</v>
      </c>
      <c r="B23" s="55" t="s">
        <v>51</v>
      </c>
      <c r="C23" s="55" t="s">
        <v>113</v>
      </c>
      <c r="D23" s="55" t="s">
        <v>114</v>
      </c>
      <c r="E23" s="55" t="s">
        <v>115</v>
      </c>
      <c r="F23" s="55" t="s">
        <v>116</v>
      </c>
      <c r="G23" s="41" t="s">
        <v>117</v>
      </c>
      <c r="H23" s="41" t="s">
        <v>118</v>
      </c>
    </row>
    <row r="24" spans="1:8" ht="12.75">
      <c r="A24" s="100"/>
      <c r="B24" s="157"/>
      <c r="C24" s="157"/>
      <c r="D24" s="157"/>
      <c r="E24" s="157"/>
      <c r="F24" s="157"/>
      <c r="G24" s="137"/>
      <c r="H24" s="137"/>
    </row>
    <row r="25" spans="1:8" ht="12.75">
      <c r="A25" s="1">
        <v>0</v>
      </c>
      <c r="B25" s="158">
        <v>37636</v>
      </c>
      <c r="C25" s="159">
        <v>0</v>
      </c>
      <c r="D25" s="160">
        <v>0</v>
      </c>
      <c r="E25" s="160">
        <v>0</v>
      </c>
      <c r="F25" s="175">
        <v>0</v>
      </c>
      <c r="G25" s="176">
        <f>G14</f>
        <v>50000</v>
      </c>
      <c r="H25" s="176">
        <v>0</v>
      </c>
    </row>
    <row r="26" spans="1:8" ht="12.75">
      <c r="A26" s="1">
        <v>1</v>
      </c>
      <c r="B26" s="161">
        <f>B25+30</f>
        <v>37666</v>
      </c>
      <c r="C26" s="162">
        <f aca="true" t="shared" si="0" ref="C26:C43">B26-B25</f>
        <v>30</v>
      </c>
      <c r="D26" s="160">
        <f aca="true" t="shared" si="1" ref="D26:D43">$E$15*-1</f>
        <v>3097.1154692736545</v>
      </c>
      <c r="E26" s="163">
        <f aca="true" t="shared" si="2" ref="E26:E43">$G$17*G25</f>
        <v>585.745845992669</v>
      </c>
      <c r="F26" s="175">
        <f aca="true" t="shared" si="3" ref="F26:F43">D26-E26</f>
        <v>2511.3696232809853</v>
      </c>
      <c r="G26" s="176">
        <f aca="true" t="shared" si="4" ref="G26:G43">G25-F26</f>
        <v>47488.63037671901</v>
      </c>
      <c r="H26" s="176">
        <f aca="true" t="shared" si="5" ref="H26:H43">F26+H25</f>
        <v>2511.3696232809853</v>
      </c>
    </row>
    <row r="27" spans="1:8" ht="12.75">
      <c r="A27" s="1">
        <v>2</v>
      </c>
      <c r="B27" s="161">
        <f aca="true" t="shared" si="6" ref="B27:B43">B26+30</f>
        <v>37696</v>
      </c>
      <c r="C27" s="162">
        <f t="shared" si="0"/>
        <v>30</v>
      </c>
      <c r="D27" s="160">
        <f t="shared" si="1"/>
        <v>3097.1154692736545</v>
      </c>
      <c r="E27" s="163">
        <f t="shared" si="2"/>
        <v>556.3253595008887</v>
      </c>
      <c r="F27" s="175">
        <f t="shared" si="3"/>
        <v>2540.790109772766</v>
      </c>
      <c r="G27" s="176">
        <f t="shared" si="4"/>
        <v>44947.840266946245</v>
      </c>
      <c r="H27" s="176">
        <f t="shared" si="5"/>
        <v>5052.159733053752</v>
      </c>
    </row>
    <row r="28" spans="1:8" ht="12.75">
      <c r="A28" s="1">
        <v>3</v>
      </c>
      <c r="B28" s="161">
        <f t="shared" si="6"/>
        <v>37726</v>
      </c>
      <c r="C28" s="162">
        <f t="shared" si="0"/>
        <v>30</v>
      </c>
      <c r="D28" s="160">
        <f t="shared" si="1"/>
        <v>3097.1154692736545</v>
      </c>
      <c r="E28" s="163">
        <f t="shared" si="2"/>
        <v>526.5602144541156</v>
      </c>
      <c r="F28" s="175">
        <f t="shared" si="3"/>
        <v>2570.555254819539</v>
      </c>
      <c r="G28" s="176">
        <f t="shared" si="4"/>
        <v>42377.285012126704</v>
      </c>
      <c r="H28" s="176">
        <f t="shared" si="5"/>
        <v>7622.714987873291</v>
      </c>
    </row>
    <row r="29" spans="1:8" ht="12.75">
      <c r="A29" s="1">
        <v>4</v>
      </c>
      <c r="B29" s="161">
        <f t="shared" si="6"/>
        <v>37756</v>
      </c>
      <c r="C29" s="162">
        <f t="shared" si="0"/>
        <v>30</v>
      </c>
      <c r="D29" s="160">
        <f t="shared" si="1"/>
        <v>3097.1154692736545</v>
      </c>
      <c r="E29" s="163">
        <f t="shared" si="2"/>
        <v>496.44637320601214</v>
      </c>
      <c r="F29" s="175">
        <f t="shared" si="3"/>
        <v>2600.6690960676424</v>
      </c>
      <c r="G29" s="176">
        <f t="shared" si="4"/>
        <v>39776.61591605906</v>
      </c>
      <c r="H29" s="176">
        <f t="shared" si="5"/>
        <v>10223.384083940933</v>
      </c>
    </row>
    <row r="30" spans="1:8" ht="12.75">
      <c r="A30" s="1">
        <v>5</v>
      </c>
      <c r="B30" s="161">
        <f t="shared" si="6"/>
        <v>37786</v>
      </c>
      <c r="C30" s="162">
        <f t="shared" si="0"/>
        <v>30</v>
      </c>
      <c r="D30" s="160">
        <f t="shared" si="1"/>
        <v>3097.1154692736545</v>
      </c>
      <c r="E30" s="163">
        <f t="shared" si="2"/>
        <v>465.97975080954956</v>
      </c>
      <c r="F30" s="175">
        <f t="shared" si="3"/>
        <v>2631.135718464105</v>
      </c>
      <c r="G30" s="176">
        <f t="shared" si="4"/>
        <v>37145.48019759496</v>
      </c>
      <c r="H30" s="176">
        <f t="shared" si="5"/>
        <v>12854.519802405039</v>
      </c>
    </row>
    <row r="31" spans="1:8" ht="12.75">
      <c r="A31" s="1">
        <v>6</v>
      </c>
      <c r="B31" s="161">
        <f t="shared" si="6"/>
        <v>37816</v>
      </c>
      <c r="C31" s="162">
        <f t="shared" si="0"/>
        <v>30</v>
      </c>
      <c r="D31" s="160">
        <f t="shared" si="1"/>
        <v>3097.1154692736545</v>
      </c>
      <c r="E31" s="163">
        <f t="shared" si="2"/>
        <v>435.15621446288384</v>
      </c>
      <c r="F31" s="175">
        <f t="shared" si="3"/>
        <v>2661.9592548107707</v>
      </c>
      <c r="G31" s="176">
        <f t="shared" si="4"/>
        <v>34483.52094278419</v>
      </c>
      <c r="H31" s="176">
        <f t="shared" si="5"/>
        <v>15516.479057215809</v>
      </c>
    </row>
    <row r="32" spans="1:8" ht="12.75">
      <c r="A32" s="1">
        <v>7</v>
      </c>
      <c r="B32" s="161">
        <f t="shared" si="6"/>
        <v>37846</v>
      </c>
      <c r="C32" s="162">
        <f t="shared" si="0"/>
        <v>30</v>
      </c>
      <c r="D32" s="160">
        <f t="shared" si="1"/>
        <v>3097.1154692736545</v>
      </c>
      <c r="E32" s="163">
        <f t="shared" si="2"/>
        <v>403.9715829487409</v>
      </c>
      <c r="F32" s="175">
        <f t="shared" si="3"/>
        <v>2693.1438863249136</v>
      </c>
      <c r="G32" s="176">
        <f t="shared" si="4"/>
        <v>31790.377056459278</v>
      </c>
      <c r="H32" s="176">
        <f t="shared" si="5"/>
        <v>18209.622943540722</v>
      </c>
    </row>
    <row r="33" spans="1:8" ht="12.75">
      <c r="A33" s="1">
        <v>8</v>
      </c>
      <c r="B33" s="161">
        <f t="shared" si="6"/>
        <v>37876</v>
      </c>
      <c r="C33" s="162">
        <f t="shared" si="0"/>
        <v>30</v>
      </c>
      <c r="D33" s="160">
        <f t="shared" si="1"/>
        <v>3097.1154692736545</v>
      </c>
      <c r="E33" s="163">
        <f t="shared" si="2"/>
        <v>372.4216260672335</v>
      </c>
      <c r="F33" s="175">
        <f t="shared" si="3"/>
        <v>2724.693843206421</v>
      </c>
      <c r="G33" s="176">
        <f t="shared" si="4"/>
        <v>29065.683213252858</v>
      </c>
      <c r="H33" s="176">
        <f t="shared" si="5"/>
        <v>20934.316786747142</v>
      </c>
    </row>
    <row r="34" spans="1:8" ht="12.75">
      <c r="A34" s="1">
        <v>9</v>
      </c>
      <c r="B34" s="161">
        <f t="shared" si="6"/>
        <v>37906</v>
      </c>
      <c r="C34" s="162">
        <f t="shared" si="0"/>
        <v>30</v>
      </c>
      <c r="D34" s="160">
        <f t="shared" si="1"/>
        <v>3097.1154692736545</v>
      </c>
      <c r="E34" s="163">
        <f t="shared" si="2"/>
        <v>340.50206406203426</v>
      </c>
      <c r="F34" s="175">
        <f t="shared" si="3"/>
        <v>2756.6134052116204</v>
      </c>
      <c r="G34" s="176">
        <f t="shared" si="4"/>
        <v>26309.069808041237</v>
      </c>
      <c r="H34" s="176">
        <f t="shared" si="5"/>
        <v>23690.930191958763</v>
      </c>
    </row>
    <row r="35" spans="1:8" ht="12.75">
      <c r="A35" s="1">
        <v>10</v>
      </c>
      <c r="B35" s="161">
        <f t="shared" si="6"/>
        <v>37936</v>
      </c>
      <c r="C35" s="162">
        <f t="shared" si="0"/>
        <v>30</v>
      </c>
      <c r="D35" s="160">
        <f t="shared" si="1"/>
        <v>3097.1154692736545</v>
      </c>
      <c r="E35" s="163">
        <f t="shared" si="2"/>
        <v>308.208567039826</v>
      </c>
      <c r="F35" s="175">
        <f t="shared" si="3"/>
        <v>2788.9069022338285</v>
      </c>
      <c r="G35" s="176">
        <f t="shared" si="4"/>
        <v>23520.162905807407</v>
      </c>
      <c r="H35" s="176">
        <f t="shared" si="5"/>
        <v>26479.837094192593</v>
      </c>
    </row>
    <row r="36" spans="1:8" ht="12.75">
      <c r="A36" s="1">
        <v>11</v>
      </c>
      <c r="B36" s="161">
        <f t="shared" si="6"/>
        <v>37966</v>
      </c>
      <c r="C36" s="162">
        <f t="shared" si="0"/>
        <v>30</v>
      </c>
      <c r="D36" s="160">
        <f t="shared" si="1"/>
        <v>3097.1154692736545</v>
      </c>
      <c r="E36" s="163">
        <f t="shared" si="2"/>
        <v>275.536754382951</v>
      </c>
      <c r="F36" s="175">
        <f t="shared" si="3"/>
        <v>2821.5787148907034</v>
      </c>
      <c r="G36" s="176">
        <f t="shared" si="4"/>
        <v>20698.584190916703</v>
      </c>
      <c r="H36" s="176">
        <f t="shared" si="5"/>
        <v>29301.415809083297</v>
      </c>
    </row>
    <row r="37" spans="1:8" ht="12.75">
      <c r="A37" s="1">
        <v>12</v>
      </c>
      <c r="B37" s="161">
        <f t="shared" si="6"/>
        <v>37996</v>
      </c>
      <c r="C37" s="162">
        <f t="shared" si="0"/>
        <v>30</v>
      </c>
      <c r="D37" s="160">
        <f t="shared" si="1"/>
        <v>3097.1154692736545</v>
      </c>
      <c r="E37" s="163">
        <f t="shared" si="2"/>
        <v>242.48219415517977</v>
      </c>
      <c r="F37" s="175">
        <f t="shared" si="3"/>
        <v>2854.6332751184746</v>
      </c>
      <c r="G37" s="176">
        <f t="shared" si="4"/>
        <v>17843.95091579823</v>
      </c>
      <c r="H37" s="176">
        <f t="shared" si="5"/>
        <v>32156.04908420177</v>
      </c>
    </row>
    <row r="38" spans="1:8" ht="12.75">
      <c r="A38" s="1">
        <v>13</v>
      </c>
      <c r="B38" s="161">
        <f t="shared" si="6"/>
        <v>38026</v>
      </c>
      <c r="C38" s="162">
        <f t="shared" si="0"/>
        <v>30</v>
      </c>
      <c r="D38" s="160">
        <f t="shared" si="1"/>
        <v>3097.1154692736545</v>
      </c>
      <c r="E38" s="163">
        <f t="shared" si="2"/>
        <v>209.04040250051787</v>
      </c>
      <c r="F38" s="175">
        <f t="shared" si="3"/>
        <v>2888.0750667731368</v>
      </c>
      <c r="G38" s="176">
        <f t="shared" si="4"/>
        <v>14955.875849025091</v>
      </c>
      <c r="H38" s="176">
        <f t="shared" si="5"/>
        <v>35044.12415097491</v>
      </c>
    </row>
    <row r="39" spans="1:8" ht="12.75">
      <c r="A39" s="1">
        <v>14</v>
      </c>
      <c r="B39" s="161">
        <f t="shared" si="6"/>
        <v>38056</v>
      </c>
      <c r="C39" s="162">
        <f t="shared" si="0"/>
        <v>30</v>
      </c>
      <c r="D39" s="160">
        <f t="shared" si="1"/>
        <v>3097.1154692736545</v>
      </c>
      <c r="E39" s="163">
        <f t="shared" si="2"/>
        <v>175.20684303497057</v>
      </c>
      <c r="F39" s="175">
        <f t="shared" si="3"/>
        <v>2921.908626238684</v>
      </c>
      <c r="G39" s="176">
        <f t="shared" si="4"/>
        <v>12033.967222786407</v>
      </c>
      <c r="H39" s="176">
        <f t="shared" si="5"/>
        <v>37966.03277721359</v>
      </c>
    </row>
    <row r="40" spans="1:8" ht="12.75">
      <c r="A40" s="1">
        <v>15</v>
      </c>
      <c r="B40" s="161">
        <f t="shared" si="6"/>
        <v>38086</v>
      </c>
      <c r="C40" s="162">
        <f t="shared" si="0"/>
        <v>30</v>
      </c>
      <c r="D40" s="160">
        <f t="shared" si="1"/>
        <v>3097.1154692736545</v>
      </c>
      <c r="E40" s="163">
        <f t="shared" si="2"/>
        <v>140.97692623118147</v>
      </c>
      <c r="F40" s="175">
        <f t="shared" si="3"/>
        <v>2956.138543042473</v>
      </c>
      <c r="G40" s="176">
        <f t="shared" si="4"/>
        <v>9077.828679743934</v>
      </c>
      <c r="H40" s="176">
        <f t="shared" si="5"/>
        <v>40922.171320256064</v>
      </c>
    </row>
    <row r="41" spans="1:8" ht="12.75">
      <c r="A41" s="1">
        <v>16</v>
      </c>
      <c r="B41" s="161">
        <f t="shared" si="6"/>
        <v>38116</v>
      </c>
      <c r="C41" s="162">
        <f t="shared" si="0"/>
        <v>30</v>
      </c>
      <c r="D41" s="160">
        <f t="shared" si="1"/>
        <v>3097.1154692736545</v>
      </c>
      <c r="E41" s="163">
        <f t="shared" si="2"/>
        <v>106.34600879586249</v>
      </c>
      <c r="F41" s="175">
        <f t="shared" si="3"/>
        <v>2990.769460477792</v>
      </c>
      <c r="G41" s="176">
        <f t="shared" si="4"/>
        <v>6087.0592192661425</v>
      </c>
      <c r="H41" s="176">
        <f t="shared" si="5"/>
        <v>43912.94078073386</v>
      </c>
    </row>
    <row r="42" spans="1:8" ht="12.75">
      <c r="A42" s="1">
        <v>17</v>
      </c>
      <c r="B42" s="161">
        <f t="shared" si="6"/>
        <v>38146</v>
      </c>
      <c r="C42" s="162">
        <f t="shared" si="0"/>
        <v>30</v>
      </c>
      <c r="D42" s="160">
        <f t="shared" si="1"/>
        <v>3097.1154692736545</v>
      </c>
      <c r="E42" s="163">
        <f t="shared" si="2"/>
        <v>71.30939303993044</v>
      </c>
      <c r="F42" s="175">
        <f t="shared" si="3"/>
        <v>3025.806076233724</v>
      </c>
      <c r="G42" s="176">
        <f t="shared" si="4"/>
        <v>3061.2531430324184</v>
      </c>
      <c r="H42" s="176">
        <f t="shared" si="5"/>
        <v>46938.746856967584</v>
      </c>
    </row>
    <row r="43" spans="1:8" ht="12.75">
      <c r="A43" s="1">
        <v>18</v>
      </c>
      <c r="B43" s="161">
        <f t="shared" si="6"/>
        <v>38176</v>
      </c>
      <c r="C43" s="162">
        <f t="shared" si="0"/>
        <v>30</v>
      </c>
      <c r="D43" s="160">
        <f t="shared" si="1"/>
        <v>3097.1154692736545</v>
      </c>
      <c r="E43" s="163">
        <f t="shared" si="2"/>
        <v>35.86232624126482</v>
      </c>
      <c r="F43" s="175">
        <f t="shared" si="3"/>
        <v>3061.2531430323897</v>
      </c>
      <c r="G43" s="176">
        <f t="shared" si="4"/>
        <v>2.864908310584724E-11</v>
      </c>
      <c r="H43" s="176">
        <f t="shared" si="5"/>
        <v>49999.99999999997</v>
      </c>
    </row>
    <row r="44" spans="1:8" ht="12.75">
      <c r="A44" s="5" t="s">
        <v>5</v>
      </c>
      <c r="B44" s="5" t="s">
        <v>5</v>
      </c>
      <c r="C44" s="5"/>
      <c r="D44" s="165" t="s">
        <v>5</v>
      </c>
      <c r="E44" s="166" t="s">
        <v>5</v>
      </c>
      <c r="F44" s="177" t="s">
        <v>5</v>
      </c>
      <c r="G44" s="178" t="s">
        <v>5</v>
      </c>
      <c r="H44" s="178" t="s">
        <v>5</v>
      </c>
    </row>
    <row r="45" spans="3:8" ht="12.75">
      <c r="C45" s="167">
        <f>SUM(C25:C44)</f>
        <v>540</v>
      </c>
      <c r="D45" s="180">
        <f>SUM(D25:D44)</f>
        <v>55748.07844692576</v>
      </c>
      <c r="E45" s="180">
        <f>SUM(E25:E44)</f>
        <v>5748.078446925812</v>
      </c>
      <c r="F45" s="179">
        <f>SUM(F25:F44)</f>
        <v>49999.99999999997</v>
      </c>
      <c r="G45" s="14"/>
      <c r="H45" s="14"/>
    </row>
    <row r="47" spans="1:11" ht="12.75">
      <c r="A47" s="70"/>
      <c r="B47" s="70"/>
      <c r="C47" s="70"/>
      <c r="D47" s="70"/>
      <c r="E47" s="70"/>
      <c r="F47" s="70"/>
      <c r="G47" s="70"/>
      <c r="H47" s="70"/>
      <c r="J47" s="70"/>
      <c r="K47" s="70"/>
    </row>
    <row r="48" spans="1:11" ht="12.75">
      <c r="A48" s="70"/>
      <c r="B48" s="70"/>
      <c r="C48" s="70"/>
      <c r="D48" s="70"/>
      <c r="E48" s="70"/>
      <c r="F48" s="70"/>
      <c r="G48" s="70"/>
      <c r="H48" s="70"/>
      <c r="J48" s="70"/>
      <c r="K48" s="70"/>
    </row>
    <row r="49" spans="1:11" ht="12.75">
      <c r="A49" s="70"/>
      <c r="B49" s="70"/>
      <c r="C49" s="70"/>
      <c r="D49" s="70"/>
      <c r="E49" s="70"/>
      <c r="F49" s="70"/>
      <c r="G49" s="70"/>
      <c r="H49" s="70"/>
      <c r="I49" s="70"/>
      <c r="J49" s="70"/>
      <c r="K49" s="70"/>
    </row>
    <row r="50" spans="1:11" ht="12.75">
      <c r="A50" s="70"/>
      <c r="B50" s="70"/>
      <c r="C50" s="70"/>
      <c r="D50" s="70"/>
      <c r="E50" s="70"/>
      <c r="F50" s="70"/>
      <c r="G50" s="70"/>
      <c r="H50" s="70"/>
      <c r="I50" s="70"/>
      <c r="J50" s="70"/>
      <c r="K50" s="70"/>
    </row>
    <row r="51" spans="1:11" ht="12.75">
      <c r="A51" s="70"/>
      <c r="B51" s="70"/>
      <c r="C51" s="70"/>
      <c r="D51" s="70"/>
      <c r="E51" s="70"/>
      <c r="F51" s="70"/>
      <c r="G51" s="70"/>
      <c r="H51" s="70"/>
      <c r="I51" s="70"/>
      <c r="J51" s="70"/>
      <c r="K51" s="70"/>
    </row>
    <row r="52" spans="1:11" ht="12.75">
      <c r="A52" s="70"/>
      <c r="B52" s="70"/>
      <c r="C52" s="70"/>
      <c r="D52" s="70"/>
      <c r="E52" s="70"/>
      <c r="F52" s="70"/>
      <c r="G52" s="70"/>
      <c r="H52" s="70"/>
      <c r="I52" s="70"/>
      <c r="J52" s="70"/>
      <c r="K52" s="70"/>
    </row>
    <row r="53" spans="1:11" ht="12.75">
      <c r="A53" s="70"/>
      <c r="B53" s="70"/>
      <c r="C53" s="70"/>
      <c r="D53" s="70"/>
      <c r="E53" s="70"/>
      <c r="F53" s="70"/>
      <c r="G53" s="70"/>
      <c r="H53" s="70"/>
      <c r="I53" s="70"/>
      <c r="J53" s="70"/>
      <c r="K53" s="70"/>
    </row>
    <row r="54" spans="1:11" ht="12.75">
      <c r="A54" s="70"/>
      <c r="B54" s="70"/>
      <c r="C54" s="70"/>
      <c r="D54" s="70"/>
      <c r="E54" s="70"/>
      <c r="F54" s="70"/>
      <c r="G54" s="70"/>
      <c r="H54" s="70"/>
      <c r="I54" s="70"/>
      <c r="J54" s="70"/>
      <c r="K54" s="70"/>
    </row>
    <row r="55" spans="1:11" ht="12.75">
      <c r="A55" s="70"/>
      <c r="B55" s="70"/>
      <c r="C55" s="70"/>
      <c r="D55" s="70"/>
      <c r="E55" s="70"/>
      <c r="F55" s="70"/>
      <c r="G55" s="70"/>
      <c r="H55" s="70"/>
      <c r="I55" s="70"/>
      <c r="J55" s="70"/>
      <c r="K55" s="70"/>
    </row>
    <row r="56" spans="1:11" ht="12.75">
      <c r="A56" s="70"/>
      <c r="B56" s="70"/>
      <c r="C56" s="70"/>
      <c r="D56" s="70"/>
      <c r="E56" s="70"/>
      <c r="F56" s="70"/>
      <c r="G56" s="70"/>
      <c r="H56" s="70"/>
      <c r="I56" s="70"/>
      <c r="J56" s="70"/>
      <c r="K56" s="70"/>
    </row>
    <row r="57" spans="1:11" ht="12.75">
      <c r="A57" s="70"/>
      <c r="B57" s="70"/>
      <c r="C57" s="70"/>
      <c r="D57" s="70"/>
      <c r="E57" s="70"/>
      <c r="F57" s="70"/>
      <c r="G57" s="70"/>
      <c r="H57" s="70"/>
      <c r="I57" s="70"/>
      <c r="J57" s="70"/>
      <c r="K57" s="70"/>
    </row>
    <row r="58" spans="1:11" ht="12.75">
      <c r="A58" s="70"/>
      <c r="B58" s="70"/>
      <c r="C58" s="70"/>
      <c r="D58" s="70"/>
      <c r="E58" s="70"/>
      <c r="F58" s="70"/>
      <c r="G58" s="70"/>
      <c r="H58" s="70"/>
      <c r="I58" s="70"/>
      <c r="J58" s="70"/>
      <c r="K58" s="70"/>
    </row>
    <row r="59" spans="1:11" ht="12.75">
      <c r="A59" s="70"/>
      <c r="B59" s="70"/>
      <c r="C59" s="70"/>
      <c r="D59" s="70"/>
      <c r="E59" s="70"/>
      <c r="F59" s="70"/>
      <c r="G59" s="70"/>
      <c r="H59" s="70"/>
      <c r="I59" s="70"/>
      <c r="J59" s="70"/>
      <c r="K59" s="70"/>
    </row>
    <row r="60" spans="1:11" ht="12.75">
      <c r="A60" s="70"/>
      <c r="B60" s="70"/>
      <c r="C60" s="70"/>
      <c r="D60" s="70"/>
      <c r="E60" s="70"/>
      <c r="F60" s="70"/>
      <c r="G60" s="70"/>
      <c r="H60" s="70"/>
      <c r="I60" s="70"/>
      <c r="J60" s="70"/>
      <c r="K60" s="70"/>
    </row>
    <row r="61" spans="1:11" ht="12.75">
      <c r="A61" s="70"/>
      <c r="B61" s="70"/>
      <c r="C61" s="70"/>
      <c r="D61" s="70"/>
      <c r="E61" s="70"/>
      <c r="F61" s="70"/>
      <c r="G61" s="70"/>
      <c r="H61" s="70"/>
      <c r="I61" s="70"/>
      <c r="J61" s="70"/>
      <c r="K61" s="70"/>
    </row>
    <row r="62" spans="1:11" ht="12.75">
      <c r="A62" s="70"/>
      <c r="B62" s="70"/>
      <c r="C62" s="70"/>
      <c r="D62" s="70"/>
      <c r="E62" s="70"/>
      <c r="F62" s="70"/>
      <c r="G62" s="70"/>
      <c r="H62" s="70"/>
      <c r="I62" s="70"/>
      <c r="J62" s="70"/>
      <c r="K62" s="70"/>
    </row>
    <row r="63" spans="1:11" ht="12.75">
      <c r="A63" s="70"/>
      <c r="B63" s="70"/>
      <c r="C63" s="70"/>
      <c r="D63" s="70"/>
      <c r="E63" s="70"/>
      <c r="F63" s="70"/>
      <c r="G63" s="70"/>
      <c r="H63" s="70"/>
      <c r="I63" s="70"/>
      <c r="J63" s="70"/>
      <c r="K63" s="70"/>
    </row>
    <row r="64" spans="1:11" ht="12.75">
      <c r="A64" s="70"/>
      <c r="B64" s="70"/>
      <c r="C64" s="70"/>
      <c r="D64" s="70"/>
      <c r="E64" s="70"/>
      <c r="F64" s="70"/>
      <c r="G64" s="70"/>
      <c r="H64" s="70"/>
      <c r="I64" s="70"/>
      <c r="J64" s="70"/>
      <c r="K64" s="70"/>
    </row>
    <row r="65" spans="1:11" ht="12.75">
      <c r="A65" s="70"/>
      <c r="B65" s="70"/>
      <c r="C65" s="70"/>
      <c r="D65" s="70"/>
      <c r="E65" s="70"/>
      <c r="F65" s="70"/>
      <c r="G65" s="70"/>
      <c r="H65" s="70"/>
      <c r="I65" s="70"/>
      <c r="J65" s="70"/>
      <c r="K65" s="70"/>
    </row>
    <row r="66" spans="1:11" ht="12.75">
      <c r="A66" s="70"/>
      <c r="B66" s="70"/>
      <c r="C66" s="70"/>
      <c r="D66" s="70"/>
      <c r="E66" s="70"/>
      <c r="F66" s="70"/>
      <c r="G66" s="70"/>
      <c r="H66" s="70"/>
      <c r="I66" s="70"/>
      <c r="J66" s="70"/>
      <c r="K66" s="70"/>
    </row>
    <row r="67" spans="1:11" ht="12.75">
      <c r="A67" s="70"/>
      <c r="B67" s="70"/>
      <c r="C67" s="70"/>
      <c r="D67" s="70"/>
      <c r="E67" s="70"/>
      <c r="F67" s="70"/>
      <c r="G67" s="70"/>
      <c r="H67" s="70"/>
      <c r="I67" s="70"/>
      <c r="J67" s="70"/>
      <c r="K67" s="70"/>
    </row>
    <row r="68" spans="1:11" ht="12.75">
      <c r="A68" s="70"/>
      <c r="B68" s="70"/>
      <c r="C68" s="70"/>
      <c r="D68" s="70"/>
      <c r="E68" s="70"/>
      <c r="F68" s="70"/>
      <c r="G68" s="70"/>
      <c r="H68" s="70"/>
      <c r="I68" s="70"/>
      <c r="J68" s="70"/>
      <c r="K68" s="70"/>
    </row>
    <row r="69" spans="1:11" ht="12.75">
      <c r="A69" s="70"/>
      <c r="B69" s="70"/>
      <c r="C69" s="70"/>
      <c r="D69" s="70"/>
      <c r="E69" s="70"/>
      <c r="F69" s="70"/>
      <c r="G69" s="70"/>
      <c r="H69" s="70"/>
      <c r="I69" s="70"/>
      <c r="J69" s="70"/>
      <c r="K69" s="70"/>
    </row>
    <row r="70" spans="1:11" ht="12.75">
      <c r="A70" s="70"/>
      <c r="B70" s="70"/>
      <c r="C70" s="70"/>
      <c r="D70" s="70"/>
      <c r="E70" s="70"/>
      <c r="F70" s="70"/>
      <c r="G70" s="70"/>
      <c r="H70" s="70"/>
      <c r="I70" s="70"/>
      <c r="J70" s="70"/>
      <c r="K70" s="70"/>
    </row>
    <row r="71" spans="1:11" ht="12.75">
      <c r="A71" s="70"/>
      <c r="B71" s="70"/>
      <c r="C71" s="70"/>
      <c r="D71" s="70"/>
      <c r="E71" s="70"/>
      <c r="F71" s="70"/>
      <c r="G71" s="70"/>
      <c r="H71" s="70"/>
      <c r="I71" s="70"/>
      <c r="J71" s="70"/>
      <c r="K71" s="70"/>
    </row>
    <row r="72" spans="1:11" ht="12.75">
      <c r="A72" s="70"/>
      <c r="B72" s="70"/>
      <c r="C72" s="70"/>
      <c r="D72" s="70"/>
      <c r="E72" s="70"/>
      <c r="F72" s="70"/>
      <c r="G72" s="70"/>
      <c r="H72" s="70"/>
      <c r="I72" s="70"/>
      <c r="J72" s="70"/>
      <c r="K72" s="70"/>
    </row>
    <row r="73" spans="1:11" ht="12.75">
      <c r="A73" s="70"/>
      <c r="B73" s="70"/>
      <c r="C73" s="70"/>
      <c r="D73" s="70"/>
      <c r="E73" s="70"/>
      <c r="F73" s="70"/>
      <c r="G73" s="70"/>
      <c r="H73" s="70"/>
      <c r="I73" s="70"/>
      <c r="J73" s="70"/>
      <c r="K73" s="70"/>
    </row>
    <row r="74" spans="1:11" ht="12.75">
      <c r="A74" s="70"/>
      <c r="B74" s="70"/>
      <c r="C74" s="70"/>
      <c r="D74" s="70"/>
      <c r="E74" s="70"/>
      <c r="F74" s="70"/>
      <c r="G74" s="70"/>
      <c r="H74" s="70"/>
      <c r="I74" s="70"/>
      <c r="J74" s="70"/>
      <c r="K74" s="70"/>
    </row>
    <row r="75" spans="1:11" ht="12.75">
      <c r="A75" s="70"/>
      <c r="B75" s="70"/>
      <c r="C75" s="70"/>
      <c r="D75" s="70"/>
      <c r="E75" s="70"/>
      <c r="F75" s="70"/>
      <c r="G75" s="70"/>
      <c r="H75" s="70"/>
      <c r="I75" s="70"/>
      <c r="J75" s="70"/>
      <c r="K75" s="70"/>
    </row>
    <row r="76" spans="1:11" ht="12.75">
      <c r="A76" s="70"/>
      <c r="B76" s="70"/>
      <c r="C76" s="70"/>
      <c r="D76" s="70"/>
      <c r="E76" s="70"/>
      <c r="F76" s="70"/>
      <c r="G76" s="70"/>
      <c r="H76" s="70"/>
      <c r="I76" s="70"/>
      <c r="J76" s="70"/>
      <c r="K76" s="70"/>
    </row>
    <row r="77" spans="1:11" ht="12.75">
      <c r="A77" s="70"/>
      <c r="B77" s="70"/>
      <c r="C77" s="70"/>
      <c r="D77" s="70"/>
      <c r="E77" s="70"/>
      <c r="F77" s="70"/>
      <c r="G77" s="70"/>
      <c r="H77" s="70"/>
      <c r="I77" s="70"/>
      <c r="J77" s="70"/>
      <c r="K77" s="70"/>
    </row>
    <row r="78" spans="1:11" ht="12.75">
      <c r="A78" s="70"/>
      <c r="B78" s="70"/>
      <c r="C78" s="70"/>
      <c r="D78" s="70"/>
      <c r="E78" s="70"/>
      <c r="F78" s="70"/>
      <c r="G78" s="70"/>
      <c r="H78" s="70"/>
      <c r="I78" s="70"/>
      <c r="J78" s="70"/>
      <c r="K78" s="70"/>
    </row>
    <row r="79" spans="1:11" ht="12.75">
      <c r="A79" s="70"/>
      <c r="B79" s="70"/>
      <c r="C79" s="70"/>
      <c r="D79" s="70"/>
      <c r="E79" s="70"/>
      <c r="F79" s="70"/>
      <c r="G79" s="70"/>
      <c r="H79" s="70"/>
      <c r="I79" s="70"/>
      <c r="J79" s="70"/>
      <c r="K79" s="70"/>
    </row>
    <row r="80" spans="1:11" ht="12.75">
      <c r="A80" s="70"/>
      <c r="B80" s="70"/>
      <c r="C80" s="70"/>
      <c r="D80" s="70"/>
      <c r="E80" s="70"/>
      <c r="F80" s="70"/>
      <c r="G80" s="70"/>
      <c r="H80" s="70"/>
      <c r="I80" s="70"/>
      <c r="J80" s="70"/>
      <c r="K80" s="70"/>
    </row>
    <row r="81" spans="1:11" ht="12.75">
      <c r="A81" s="70"/>
      <c r="B81" s="70"/>
      <c r="C81" s="70"/>
      <c r="D81" s="70"/>
      <c r="E81" s="70"/>
      <c r="F81" s="70"/>
      <c r="G81" s="70"/>
      <c r="H81" s="70"/>
      <c r="I81" s="70"/>
      <c r="J81" s="70"/>
      <c r="K81" s="70"/>
    </row>
    <row r="82" spans="1:11" ht="12.75">
      <c r="A82" s="70"/>
      <c r="B82" s="70"/>
      <c r="C82" s="70"/>
      <c r="D82" s="70"/>
      <c r="E82" s="70"/>
      <c r="F82" s="70"/>
      <c r="G82" s="70"/>
      <c r="H82" s="70"/>
      <c r="I82" s="70"/>
      <c r="J82" s="70"/>
      <c r="K82" s="70"/>
    </row>
    <row r="83" spans="1:11" ht="12.75">
      <c r="A83" s="70"/>
      <c r="B83" s="70"/>
      <c r="C83" s="70"/>
      <c r="D83" s="70"/>
      <c r="E83" s="70"/>
      <c r="F83" s="70"/>
      <c r="G83" s="70"/>
      <c r="H83" s="70"/>
      <c r="I83" s="70"/>
      <c r="J83" s="70"/>
      <c r="K83" s="70"/>
    </row>
    <row r="84" spans="1:11" ht="12.75">
      <c r="A84" s="70"/>
      <c r="B84" s="70"/>
      <c r="C84" s="70"/>
      <c r="D84" s="70"/>
      <c r="E84" s="70"/>
      <c r="F84" s="70"/>
      <c r="G84" s="70"/>
      <c r="H84" s="70"/>
      <c r="I84" s="70"/>
      <c r="J84" s="70"/>
      <c r="K84" s="70"/>
    </row>
    <row r="85" spans="1:11" ht="12.75">
      <c r="A85" s="70"/>
      <c r="B85" s="70"/>
      <c r="C85" s="70"/>
      <c r="D85" s="70"/>
      <c r="E85" s="70"/>
      <c r="F85" s="70"/>
      <c r="G85" s="70"/>
      <c r="H85" s="70"/>
      <c r="I85" s="70"/>
      <c r="J85" s="70"/>
      <c r="K85" s="70"/>
    </row>
    <row r="86" spans="1:11" ht="12.75">
      <c r="A86" s="70"/>
      <c r="B86" s="70"/>
      <c r="C86" s="70"/>
      <c r="D86" s="70"/>
      <c r="E86" s="70"/>
      <c r="F86" s="70"/>
      <c r="G86" s="70"/>
      <c r="H86" s="70"/>
      <c r="I86" s="70"/>
      <c r="J86" s="70"/>
      <c r="K86" s="70"/>
    </row>
    <row r="87" spans="1:11" ht="12.75">
      <c r="A87" s="70"/>
      <c r="B87" s="70"/>
      <c r="C87" s="70"/>
      <c r="D87" s="70"/>
      <c r="E87" s="70"/>
      <c r="F87" s="70"/>
      <c r="G87" s="70"/>
      <c r="H87" s="70"/>
      <c r="I87" s="70"/>
      <c r="J87" s="70"/>
      <c r="K87" s="70"/>
    </row>
    <row r="88" spans="1:11" ht="12.75">
      <c r="A88" s="70"/>
      <c r="B88" s="70"/>
      <c r="C88" s="70"/>
      <c r="D88" s="70"/>
      <c r="E88" s="70"/>
      <c r="F88" s="70"/>
      <c r="G88" s="70"/>
      <c r="H88" s="70"/>
      <c r="I88" s="70"/>
      <c r="J88" s="70"/>
      <c r="K88" s="70"/>
    </row>
    <row r="89" spans="1:11" ht="12.75">
      <c r="A89" s="70"/>
      <c r="B89" s="70"/>
      <c r="C89" s="70"/>
      <c r="D89" s="70"/>
      <c r="E89" s="70"/>
      <c r="F89" s="70"/>
      <c r="G89" s="70"/>
      <c r="H89" s="70"/>
      <c r="I89" s="70"/>
      <c r="J89" s="70"/>
      <c r="K89" s="70"/>
    </row>
    <row r="90" spans="1:11" ht="12.75">
      <c r="A90" s="70"/>
      <c r="B90" s="70"/>
      <c r="C90" s="70"/>
      <c r="D90" s="70"/>
      <c r="E90" s="70"/>
      <c r="F90" s="70"/>
      <c r="G90" s="70"/>
      <c r="H90" s="70"/>
      <c r="I90" s="70"/>
      <c r="J90" s="70"/>
      <c r="K90" s="70"/>
    </row>
    <row r="91" spans="1:11" ht="12.75">
      <c r="A91" s="70"/>
      <c r="B91" s="70"/>
      <c r="C91" s="70"/>
      <c r="D91" s="70"/>
      <c r="E91" s="70"/>
      <c r="F91" s="70"/>
      <c r="G91" s="70"/>
      <c r="H91" s="70"/>
      <c r="I91" s="70"/>
      <c r="J91" s="70"/>
      <c r="K91" s="70"/>
    </row>
    <row r="92" spans="1:11" ht="12.75">
      <c r="A92" s="70"/>
      <c r="B92" s="70"/>
      <c r="C92" s="70"/>
      <c r="D92" s="70"/>
      <c r="E92" s="70"/>
      <c r="F92" s="70"/>
      <c r="G92" s="70"/>
      <c r="H92" s="70"/>
      <c r="I92" s="70"/>
      <c r="J92" s="70"/>
      <c r="K92" s="70"/>
    </row>
    <row r="93" spans="1:11" ht="12.75">
      <c r="A93" s="70"/>
      <c r="B93" s="70"/>
      <c r="C93" s="70"/>
      <c r="D93" s="70"/>
      <c r="E93" s="70"/>
      <c r="F93" s="70"/>
      <c r="G93" s="70"/>
      <c r="H93" s="70"/>
      <c r="I93" s="70"/>
      <c r="J93" s="70"/>
      <c r="K93" s="70"/>
    </row>
    <row r="94" spans="1:11" ht="12.75">
      <c r="A94" s="70"/>
      <c r="B94" s="70"/>
      <c r="C94" s="70"/>
      <c r="D94" s="70"/>
      <c r="E94" s="70"/>
      <c r="F94" s="70"/>
      <c r="G94" s="70"/>
      <c r="H94" s="70"/>
      <c r="I94" s="70"/>
      <c r="J94" s="70"/>
      <c r="K94" s="70"/>
    </row>
    <row r="95" spans="1:11" ht="12.75">
      <c r="A95" s="70"/>
      <c r="B95" s="70"/>
      <c r="C95" s="70"/>
      <c r="D95" s="70"/>
      <c r="E95" s="70"/>
      <c r="F95" s="70"/>
      <c r="G95" s="70"/>
      <c r="H95" s="70"/>
      <c r="I95" s="70"/>
      <c r="J95" s="70"/>
      <c r="K95" s="70"/>
    </row>
    <row r="96" spans="1:11" ht="12.75">
      <c r="A96" s="70"/>
      <c r="B96" s="70"/>
      <c r="C96" s="70"/>
      <c r="D96" s="70"/>
      <c r="E96" s="70"/>
      <c r="F96" s="70"/>
      <c r="G96" s="70"/>
      <c r="H96" s="70"/>
      <c r="I96" s="70"/>
      <c r="J96" s="70"/>
      <c r="K96" s="70"/>
    </row>
    <row r="97" spans="1:11" ht="12.75">
      <c r="A97" s="70"/>
      <c r="B97" s="70"/>
      <c r="C97" s="70"/>
      <c r="D97" s="70"/>
      <c r="E97" s="70"/>
      <c r="F97" s="70"/>
      <c r="G97" s="70"/>
      <c r="H97" s="70"/>
      <c r="I97" s="70"/>
      <c r="J97" s="70"/>
      <c r="K97" s="70"/>
    </row>
    <row r="98" spans="1:11" ht="12.75">
      <c r="A98" s="70"/>
      <c r="B98" s="70"/>
      <c r="C98" s="70"/>
      <c r="D98" s="70"/>
      <c r="E98" s="70"/>
      <c r="F98" s="70"/>
      <c r="G98" s="70"/>
      <c r="H98" s="70"/>
      <c r="I98" s="70"/>
      <c r="J98" s="70"/>
      <c r="K98" s="70"/>
    </row>
    <row r="99" spans="1:11" ht="12.75">
      <c r="A99" s="70"/>
      <c r="B99" s="70"/>
      <c r="C99" s="70"/>
      <c r="D99" s="70"/>
      <c r="E99" s="70"/>
      <c r="F99" s="70"/>
      <c r="G99" s="70"/>
      <c r="H99" s="70"/>
      <c r="I99" s="70"/>
      <c r="J99" s="70"/>
      <c r="K99" s="70"/>
    </row>
    <row r="100" spans="1:11" ht="12.75">
      <c r="A100" s="70"/>
      <c r="B100" s="70"/>
      <c r="C100" s="70"/>
      <c r="D100" s="70"/>
      <c r="E100" s="70"/>
      <c r="F100" s="70"/>
      <c r="G100" s="70"/>
      <c r="H100" s="70"/>
      <c r="I100" s="70"/>
      <c r="J100" s="70"/>
      <c r="K100" s="70"/>
    </row>
    <row r="101" spans="1:11" ht="12.75">
      <c r="A101" s="70"/>
      <c r="B101" s="70"/>
      <c r="C101" s="70"/>
      <c r="D101" s="70"/>
      <c r="E101" s="70"/>
      <c r="F101" s="70"/>
      <c r="G101" s="70"/>
      <c r="H101" s="70"/>
      <c r="I101" s="70"/>
      <c r="J101" s="70"/>
      <c r="K101" s="70"/>
    </row>
    <row r="102" spans="1:11" ht="12.75">
      <c r="A102" s="70"/>
      <c r="B102" s="70"/>
      <c r="C102" s="70"/>
      <c r="D102" s="70"/>
      <c r="E102" s="70"/>
      <c r="F102" s="70"/>
      <c r="G102" s="70"/>
      <c r="H102" s="70"/>
      <c r="I102" s="70"/>
      <c r="J102" s="70"/>
      <c r="K102" s="70"/>
    </row>
    <row r="103" spans="1:11" ht="12.75">
      <c r="A103" s="70"/>
      <c r="B103" s="70"/>
      <c r="C103" s="70"/>
      <c r="D103" s="70"/>
      <c r="E103" s="70"/>
      <c r="F103" s="70"/>
      <c r="G103" s="70"/>
      <c r="H103" s="70"/>
      <c r="I103" s="70"/>
      <c r="J103" s="70"/>
      <c r="K103" s="70"/>
    </row>
    <row r="104" spans="1:11" ht="12.75">
      <c r="A104" s="70"/>
      <c r="B104" s="70"/>
      <c r="C104" s="70"/>
      <c r="D104" s="70"/>
      <c r="E104" s="70"/>
      <c r="F104" s="70"/>
      <c r="G104" s="70"/>
      <c r="H104" s="70"/>
      <c r="I104" s="70"/>
      <c r="J104" s="70"/>
      <c r="K104" s="70"/>
    </row>
    <row r="105" spans="1:11" ht="12.75">
      <c r="A105" s="70"/>
      <c r="B105" s="70"/>
      <c r="C105" s="70"/>
      <c r="D105" s="70"/>
      <c r="E105" s="70"/>
      <c r="F105" s="70"/>
      <c r="G105" s="70"/>
      <c r="H105" s="70"/>
      <c r="I105" s="70"/>
      <c r="J105" s="70"/>
      <c r="K105" s="70"/>
    </row>
    <row r="106" spans="1:11" ht="12.75">
      <c r="A106" s="70"/>
      <c r="B106" s="70"/>
      <c r="C106" s="70"/>
      <c r="D106" s="70"/>
      <c r="E106" s="70"/>
      <c r="F106" s="70"/>
      <c r="G106" s="70"/>
      <c r="H106" s="70"/>
      <c r="I106" s="70"/>
      <c r="J106" s="70"/>
      <c r="K106" s="70"/>
    </row>
    <row r="107" spans="1:11" ht="12.75">
      <c r="A107" s="70"/>
      <c r="B107" s="70"/>
      <c r="C107" s="70"/>
      <c r="D107" s="70"/>
      <c r="E107" s="70"/>
      <c r="F107" s="70"/>
      <c r="G107" s="70"/>
      <c r="H107" s="70"/>
      <c r="I107" s="70"/>
      <c r="J107" s="70"/>
      <c r="K107" s="70"/>
    </row>
    <row r="108" spans="1:11" ht="12.75">
      <c r="A108" s="70"/>
      <c r="B108" s="70"/>
      <c r="C108" s="70"/>
      <c r="D108" s="70"/>
      <c r="E108" s="70"/>
      <c r="F108" s="70"/>
      <c r="G108" s="70"/>
      <c r="H108" s="70"/>
      <c r="I108" s="70"/>
      <c r="J108" s="70"/>
      <c r="K108" s="70"/>
    </row>
    <row r="109" spans="1:11" ht="12.75">
      <c r="A109" s="70"/>
      <c r="B109" s="70"/>
      <c r="C109" s="70"/>
      <c r="D109" s="70"/>
      <c r="E109" s="70"/>
      <c r="F109" s="70"/>
      <c r="G109" s="70"/>
      <c r="H109" s="70"/>
      <c r="I109" s="70"/>
      <c r="J109" s="70"/>
      <c r="K109" s="70"/>
    </row>
    <row r="110" spans="1:11" ht="12.75">
      <c r="A110" s="70"/>
      <c r="B110" s="70"/>
      <c r="C110" s="70"/>
      <c r="D110" s="70"/>
      <c r="E110" s="70"/>
      <c r="F110" s="70"/>
      <c r="G110" s="70"/>
      <c r="H110" s="70"/>
      <c r="I110" s="70"/>
      <c r="J110" s="70"/>
      <c r="K110" s="70"/>
    </row>
    <row r="111" spans="1:11" ht="12.75">
      <c r="A111" s="70"/>
      <c r="B111" s="70"/>
      <c r="C111" s="70"/>
      <c r="D111" s="70"/>
      <c r="E111" s="70"/>
      <c r="F111" s="70"/>
      <c r="G111" s="70"/>
      <c r="H111" s="70"/>
      <c r="I111" s="70"/>
      <c r="J111" s="70"/>
      <c r="K111" s="70"/>
    </row>
    <row r="112" spans="1:11" ht="12.75">
      <c r="A112" s="70"/>
      <c r="B112" s="70"/>
      <c r="C112" s="70"/>
      <c r="D112" s="70"/>
      <c r="E112" s="70"/>
      <c r="F112" s="70"/>
      <c r="G112" s="70"/>
      <c r="H112" s="70"/>
      <c r="I112" s="70"/>
      <c r="J112" s="70"/>
      <c r="K112" s="70"/>
    </row>
    <row r="113" spans="1:11" ht="12.75">
      <c r="A113" s="70"/>
      <c r="B113" s="70"/>
      <c r="C113" s="70"/>
      <c r="D113" s="70"/>
      <c r="E113" s="70"/>
      <c r="F113" s="70"/>
      <c r="G113" s="70"/>
      <c r="H113" s="70"/>
      <c r="I113" s="70"/>
      <c r="J113" s="70"/>
      <c r="K113" s="70"/>
    </row>
    <row r="114" spans="1:11" ht="12.75">
      <c r="A114" s="70"/>
      <c r="B114" s="70"/>
      <c r="C114" s="70"/>
      <c r="D114" s="70"/>
      <c r="E114" s="70"/>
      <c r="F114" s="70"/>
      <c r="G114" s="70"/>
      <c r="H114" s="70"/>
      <c r="I114" s="70"/>
      <c r="J114" s="70"/>
      <c r="K114" s="70"/>
    </row>
    <row r="115" spans="1:11" ht="12.75">
      <c r="A115" s="70"/>
      <c r="B115" s="70"/>
      <c r="C115" s="70"/>
      <c r="D115" s="70"/>
      <c r="E115" s="70"/>
      <c r="F115" s="70"/>
      <c r="G115" s="70"/>
      <c r="H115" s="70"/>
      <c r="I115" s="70"/>
      <c r="J115" s="70"/>
      <c r="K115" s="70"/>
    </row>
    <row r="116" spans="1:11" ht="12.75">
      <c r="A116" s="70"/>
      <c r="B116" s="70"/>
      <c r="C116" s="70"/>
      <c r="D116" s="70"/>
      <c r="E116" s="70"/>
      <c r="F116" s="70"/>
      <c r="G116" s="70"/>
      <c r="H116" s="70"/>
      <c r="I116" s="70"/>
      <c r="J116" s="70"/>
      <c r="K116" s="70"/>
    </row>
    <row r="117" spans="1:11" ht="12.75">
      <c r="A117" s="70"/>
      <c r="B117" s="70"/>
      <c r="C117" s="70"/>
      <c r="D117" s="70"/>
      <c r="E117" s="70"/>
      <c r="F117" s="70"/>
      <c r="G117" s="70"/>
      <c r="H117" s="70"/>
      <c r="I117" s="70"/>
      <c r="J117" s="70"/>
      <c r="K117" s="70"/>
    </row>
    <row r="118" spans="1:11" ht="12.75">
      <c r="A118" s="70"/>
      <c r="B118" s="70"/>
      <c r="C118" s="70"/>
      <c r="D118" s="70"/>
      <c r="E118" s="70"/>
      <c r="F118" s="70"/>
      <c r="G118" s="70"/>
      <c r="H118" s="70"/>
      <c r="I118" s="70"/>
      <c r="J118" s="70"/>
      <c r="K118" s="70"/>
    </row>
    <row r="119" spans="1:11" ht="12.75">
      <c r="A119" s="70"/>
      <c r="B119" s="70"/>
      <c r="C119" s="70"/>
      <c r="D119" s="70"/>
      <c r="E119" s="70"/>
      <c r="F119" s="70"/>
      <c r="G119" s="70"/>
      <c r="H119" s="70"/>
      <c r="I119" s="70"/>
      <c r="J119" s="70"/>
      <c r="K119" s="70"/>
    </row>
    <row r="120" spans="1:11" ht="12.75">
      <c r="A120" s="70"/>
      <c r="B120" s="70"/>
      <c r="C120" s="70"/>
      <c r="D120" s="70"/>
      <c r="E120" s="70"/>
      <c r="F120" s="70"/>
      <c r="G120" s="70"/>
      <c r="H120" s="70"/>
      <c r="I120" s="70"/>
      <c r="J120" s="70"/>
      <c r="K120" s="70"/>
    </row>
    <row r="121" spans="1:11" ht="12.75">
      <c r="A121" s="70"/>
      <c r="B121" s="70"/>
      <c r="C121" s="70"/>
      <c r="D121" s="70"/>
      <c r="E121" s="70"/>
      <c r="F121" s="70"/>
      <c r="G121" s="70"/>
      <c r="H121" s="70"/>
      <c r="I121" s="70"/>
      <c r="J121" s="70"/>
      <c r="K121" s="70"/>
    </row>
    <row r="122" spans="1:11" ht="12.75">
      <c r="A122" s="70"/>
      <c r="B122" s="70"/>
      <c r="C122" s="70"/>
      <c r="D122" s="70"/>
      <c r="E122" s="70"/>
      <c r="F122" s="70"/>
      <c r="G122" s="70"/>
      <c r="H122" s="70"/>
      <c r="I122" s="70"/>
      <c r="J122" s="70"/>
      <c r="K122" s="70"/>
    </row>
    <row r="123" spans="1:11" ht="12.75">
      <c r="A123" s="70"/>
      <c r="B123" s="70"/>
      <c r="C123" s="70"/>
      <c r="D123" s="70"/>
      <c r="E123" s="70"/>
      <c r="F123" s="70"/>
      <c r="G123" s="70"/>
      <c r="H123" s="70"/>
      <c r="I123" s="70"/>
      <c r="J123" s="70"/>
      <c r="K123" s="70"/>
    </row>
    <row r="124" spans="1:11" ht="12.75">
      <c r="A124" s="70"/>
      <c r="B124" s="70"/>
      <c r="C124" s="70"/>
      <c r="D124" s="70"/>
      <c r="E124" s="70"/>
      <c r="F124" s="70"/>
      <c r="G124" s="70"/>
      <c r="H124" s="70"/>
      <c r="I124" s="70"/>
      <c r="J124" s="70"/>
      <c r="K124" s="70"/>
    </row>
    <row r="125" spans="1:11" ht="12.75">
      <c r="A125" s="70"/>
      <c r="B125" s="70"/>
      <c r="C125" s="70"/>
      <c r="D125" s="70"/>
      <c r="E125" s="70"/>
      <c r="F125" s="70"/>
      <c r="G125" s="70"/>
      <c r="H125" s="70"/>
      <c r="I125" s="70"/>
      <c r="J125" s="70"/>
      <c r="K125" s="70"/>
    </row>
    <row r="126" spans="1:11" ht="12.75">
      <c r="A126" s="70"/>
      <c r="B126" s="70"/>
      <c r="C126" s="70"/>
      <c r="D126" s="70"/>
      <c r="E126" s="70"/>
      <c r="F126" s="70"/>
      <c r="G126" s="70"/>
      <c r="H126" s="70"/>
      <c r="I126" s="70"/>
      <c r="J126" s="70"/>
      <c r="K126" s="70"/>
    </row>
    <row r="127" spans="1:11" ht="12.75">
      <c r="A127" s="70"/>
      <c r="B127" s="70"/>
      <c r="C127" s="70"/>
      <c r="D127" s="70"/>
      <c r="E127" s="70"/>
      <c r="F127" s="70"/>
      <c r="G127" s="70"/>
      <c r="H127" s="70"/>
      <c r="I127" s="70"/>
      <c r="J127" s="70"/>
      <c r="K127" s="70"/>
    </row>
    <row r="128" spans="1:11" ht="12.75">
      <c r="A128" s="70"/>
      <c r="B128" s="70"/>
      <c r="C128" s="70"/>
      <c r="D128" s="70"/>
      <c r="E128" s="70"/>
      <c r="F128" s="70"/>
      <c r="G128" s="70"/>
      <c r="H128" s="70"/>
      <c r="I128" s="70"/>
      <c r="J128" s="70"/>
      <c r="K128" s="70"/>
    </row>
    <row r="129" spans="1:11" ht="12.75">
      <c r="A129" s="70"/>
      <c r="B129" s="70"/>
      <c r="C129" s="70"/>
      <c r="D129" s="70"/>
      <c r="E129" s="70"/>
      <c r="F129" s="70"/>
      <c r="G129" s="70"/>
      <c r="H129" s="70"/>
      <c r="I129" s="70"/>
      <c r="J129" s="70"/>
      <c r="K129" s="70"/>
    </row>
    <row r="130" spans="1:11" ht="12.75">
      <c r="A130" s="70"/>
      <c r="B130" s="70"/>
      <c r="C130" s="70"/>
      <c r="D130" s="70"/>
      <c r="E130" s="70"/>
      <c r="F130" s="70"/>
      <c r="G130" s="70"/>
      <c r="H130" s="70"/>
      <c r="I130" s="70"/>
      <c r="J130" s="70"/>
      <c r="K130" s="70"/>
    </row>
    <row r="131" spans="1:11" ht="12.75">
      <c r="A131" s="70"/>
      <c r="B131" s="70"/>
      <c r="C131" s="70"/>
      <c r="D131" s="70"/>
      <c r="E131" s="70"/>
      <c r="F131" s="70"/>
      <c r="G131" s="70"/>
      <c r="H131" s="70"/>
      <c r="I131" s="70"/>
      <c r="J131" s="70"/>
      <c r="K131" s="70"/>
    </row>
    <row r="132" spans="1:11" ht="12.75">
      <c r="A132" s="70"/>
      <c r="B132" s="70"/>
      <c r="C132" s="70"/>
      <c r="D132" s="70"/>
      <c r="E132" s="70"/>
      <c r="F132" s="70"/>
      <c r="G132" s="70"/>
      <c r="H132" s="70"/>
      <c r="I132" s="70"/>
      <c r="J132" s="70"/>
      <c r="K132" s="70"/>
    </row>
    <row r="133" spans="1:11" ht="12.75">
      <c r="A133" s="70"/>
      <c r="B133" s="70"/>
      <c r="C133" s="70"/>
      <c r="D133" s="70"/>
      <c r="E133" s="70"/>
      <c r="F133" s="70"/>
      <c r="G133" s="70"/>
      <c r="H133" s="70"/>
      <c r="I133" s="70"/>
      <c r="J133" s="70"/>
      <c r="K133" s="70"/>
    </row>
    <row r="134" spans="1:11" ht="12.75">
      <c r="A134" s="70"/>
      <c r="B134" s="70"/>
      <c r="C134" s="70"/>
      <c r="D134" s="70"/>
      <c r="E134" s="70"/>
      <c r="F134" s="70"/>
      <c r="G134" s="70"/>
      <c r="H134" s="70"/>
      <c r="I134" s="70"/>
      <c r="J134" s="70"/>
      <c r="K134" s="70"/>
    </row>
    <row r="135" spans="1:11" ht="12.75">
      <c r="A135" s="70"/>
      <c r="B135" s="70"/>
      <c r="C135" s="70"/>
      <c r="D135" s="70"/>
      <c r="E135" s="70"/>
      <c r="F135" s="70"/>
      <c r="G135" s="70"/>
      <c r="H135" s="70"/>
      <c r="I135" s="70"/>
      <c r="J135" s="70"/>
      <c r="K135" s="70"/>
    </row>
    <row r="136" spans="1:11" ht="12.75">
      <c r="A136" s="70"/>
      <c r="B136" s="70"/>
      <c r="C136" s="70"/>
      <c r="D136" s="70"/>
      <c r="E136" s="70"/>
      <c r="F136" s="70"/>
      <c r="G136" s="70"/>
      <c r="H136" s="70"/>
      <c r="I136" s="70"/>
      <c r="J136" s="70"/>
      <c r="K136" s="70"/>
    </row>
    <row r="137" spans="1:11" ht="12.75">
      <c r="A137" s="70"/>
      <c r="B137" s="70"/>
      <c r="C137" s="70"/>
      <c r="D137" s="70"/>
      <c r="E137" s="70"/>
      <c r="F137" s="70"/>
      <c r="G137" s="70"/>
      <c r="H137" s="70"/>
      <c r="I137" s="70"/>
      <c r="J137" s="70"/>
      <c r="K137" s="70"/>
    </row>
    <row r="138" spans="1:11" ht="12.75">
      <c r="A138" s="70"/>
      <c r="B138" s="70"/>
      <c r="C138" s="70"/>
      <c r="D138" s="70"/>
      <c r="E138" s="70"/>
      <c r="F138" s="70"/>
      <c r="G138" s="70"/>
      <c r="H138" s="70"/>
      <c r="I138" s="70"/>
      <c r="J138" s="70"/>
      <c r="K138" s="70"/>
    </row>
    <row r="139" spans="1:11" ht="12.75">
      <c r="A139" s="70"/>
      <c r="B139" s="70"/>
      <c r="C139" s="70"/>
      <c r="D139" s="70"/>
      <c r="E139" s="70"/>
      <c r="F139" s="70"/>
      <c r="G139" s="70"/>
      <c r="H139" s="70"/>
      <c r="I139" s="70"/>
      <c r="J139" s="70"/>
      <c r="K139" s="70"/>
    </row>
    <row r="140" spans="1:11" ht="12.75">
      <c r="A140" s="70"/>
      <c r="B140" s="70"/>
      <c r="C140" s="70"/>
      <c r="D140" s="70"/>
      <c r="E140" s="70"/>
      <c r="F140" s="70"/>
      <c r="G140" s="70"/>
      <c r="H140" s="70"/>
      <c r="I140" s="70"/>
      <c r="J140" s="70"/>
      <c r="K140" s="70"/>
    </row>
    <row r="141" spans="1:11" ht="12.75">
      <c r="A141" s="70"/>
      <c r="B141" s="70"/>
      <c r="C141" s="70"/>
      <c r="D141" s="70"/>
      <c r="E141" s="70"/>
      <c r="F141" s="70"/>
      <c r="G141" s="70"/>
      <c r="H141" s="70"/>
      <c r="I141" s="70"/>
      <c r="J141" s="70"/>
      <c r="K141" s="70"/>
    </row>
    <row r="142" spans="1:11" ht="12.75">
      <c r="A142" s="70"/>
      <c r="B142" s="70"/>
      <c r="C142" s="70"/>
      <c r="D142" s="70"/>
      <c r="E142" s="70"/>
      <c r="F142" s="70"/>
      <c r="G142" s="70"/>
      <c r="H142" s="70"/>
      <c r="I142" s="70"/>
      <c r="J142" s="70"/>
      <c r="K142" s="70"/>
    </row>
    <row r="143" spans="1:11" ht="12.75">
      <c r="A143" s="70"/>
      <c r="B143" s="70"/>
      <c r="C143" s="70"/>
      <c r="D143" s="70"/>
      <c r="E143" s="70"/>
      <c r="F143" s="70"/>
      <c r="G143" s="70"/>
      <c r="H143" s="70"/>
      <c r="I143" s="70"/>
      <c r="J143" s="70"/>
      <c r="K143" s="70"/>
    </row>
    <row r="144" spans="1:11" ht="12.75">
      <c r="A144" s="70"/>
      <c r="B144" s="70"/>
      <c r="C144" s="70"/>
      <c r="D144" s="70"/>
      <c r="E144" s="70"/>
      <c r="F144" s="70"/>
      <c r="G144" s="70"/>
      <c r="H144" s="70"/>
      <c r="I144" s="70"/>
      <c r="J144" s="70"/>
      <c r="K144" s="70"/>
    </row>
    <row r="145" spans="1:11" ht="12.75">
      <c r="A145" s="70"/>
      <c r="B145" s="70"/>
      <c r="C145" s="70"/>
      <c r="D145" s="70"/>
      <c r="E145" s="70"/>
      <c r="F145" s="70"/>
      <c r="G145" s="70"/>
      <c r="H145" s="70"/>
      <c r="I145" s="70"/>
      <c r="J145" s="70"/>
      <c r="K145" s="70"/>
    </row>
    <row r="146" spans="1:11" ht="12.75">
      <c r="A146" s="70"/>
      <c r="B146" s="70"/>
      <c r="C146" s="70"/>
      <c r="D146" s="70"/>
      <c r="E146" s="70"/>
      <c r="F146" s="70"/>
      <c r="G146" s="70"/>
      <c r="H146" s="70"/>
      <c r="I146" s="70"/>
      <c r="J146" s="70"/>
      <c r="K146" s="70"/>
    </row>
    <row r="147" spans="1:11" ht="12.75">
      <c r="A147" s="70"/>
      <c r="B147" s="70"/>
      <c r="C147" s="70"/>
      <c r="D147" s="70"/>
      <c r="E147" s="70"/>
      <c r="F147" s="70"/>
      <c r="G147" s="70"/>
      <c r="H147" s="70"/>
      <c r="I147" s="70"/>
      <c r="J147" s="70"/>
      <c r="K147" s="70"/>
    </row>
    <row r="148" spans="1:11" ht="12.75">
      <c r="A148" s="70"/>
      <c r="B148" s="70"/>
      <c r="C148" s="70"/>
      <c r="D148" s="70"/>
      <c r="E148" s="70"/>
      <c r="F148" s="70"/>
      <c r="G148" s="70"/>
      <c r="H148" s="70"/>
      <c r="I148" s="70"/>
      <c r="J148" s="70"/>
      <c r="K148" s="70"/>
    </row>
    <row r="149" spans="1:11" ht="12.75">
      <c r="A149" s="70"/>
      <c r="B149" s="70"/>
      <c r="C149" s="70"/>
      <c r="D149" s="70"/>
      <c r="E149" s="70"/>
      <c r="F149" s="70"/>
      <c r="G149" s="70"/>
      <c r="H149" s="70"/>
      <c r="I149" s="70"/>
      <c r="J149" s="70"/>
      <c r="K149" s="70"/>
    </row>
    <row r="150" spans="1:11" ht="12.75">
      <c r="A150" s="70"/>
      <c r="B150" s="70"/>
      <c r="C150" s="70"/>
      <c r="D150" s="70"/>
      <c r="E150" s="70"/>
      <c r="F150" s="70"/>
      <c r="G150" s="70"/>
      <c r="H150" s="70"/>
      <c r="I150" s="70"/>
      <c r="J150" s="70"/>
      <c r="K150" s="70"/>
    </row>
    <row r="151" spans="1:11" ht="12.75">
      <c r="A151" s="70"/>
      <c r="B151" s="70"/>
      <c r="C151" s="70"/>
      <c r="D151" s="70"/>
      <c r="E151" s="70"/>
      <c r="F151" s="70"/>
      <c r="G151" s="70"/>
      <c r="H151" s="70"/>
      <c r="I151" s="70"/>
      <c r="J151" s="70"/>
      <c r="K151" s="70"/>
    </row>
    <row r="152" spans="1:11" ht="12.75">
      <c r="A152" s="70"/>
      <c r="B152" s="70"/>
      <c r="C152" s="70"/>
      <c r="D152" s="70"/>
      <c r="E152" s="70"/>
      <c r="F152" s="70"/>
      <c r="G152" s="70"/>
      <c r="H152" s="70"/>
      <c r="I152" s="70"/>
      <c r="J152" s="70"/>
      <c r="K152" s="70"/>
    </row>
    <row r="153" spans="1:11" ht="12.75">
      <c r="A153" s="70"/>
      <c r="B153" s="70"/>
      <c r="C153" s="70"/>
      <c r="D153" s="70"/>
      <c r="E153" s="70"/>
      <c r="F153" s="70"/>
      <c r="G153" s="70"/>
      <c r="H153" s="70"/>
      <c r="I153" s="70"/>
      <c r="J153" s="70"/>
      <c r="K153" s="70"/>
    </row>
    <row r="154" spans="1:11" ht="12.75">
      <c r="A154" s="70"/>
      <c r="B154" s="70"/>
      <c r="C154" s="70"/>
      <c r="D154" s="70"/>
      <c r="E154" s="70"/>
      <c r="F154" s="70"/>
      <c r="G154" s="70"/>
      <c r="H154" s="70"/>
      <c r="I154" s="70"/>
      <c r="J154" s="70"/>
      <c r="K154" s="70"/>
    </row>
    <row r="155" spans="1:11" ht="12.75">
      <c r="A155" s="70"/>
      <c r="B155" s="70"/>
      <c r="C155" s="70"/>
      <c r="D155" s="70"/>
      <c r="E155" s="70"/>
      <c r="F155" s="70"/>
      <c r="G155" s="70"/>
      <c r="H155" s="70"/>
      <c r="I155" s="70"/>
      <c r="J155" s="70"/>
      <c r="K155" s="70"/>
    </row>
    <row r="156" spans="1:11" ht="12.75">
      <c r="A156" s="70"/>
      <c r="B156" s="70"/>
      <c r="C156" s="70"/>
      <c r="D156" s="70"/>
      <c r="E156" s="70"/>
      <c r="F156" s="70"/>
      <c r="G156" s="70"/>
      <c r="H156" s="70"/>
      <c r="I156" s="70"/>
      <c r="J156" s="70"/>
      <c r="K156" s="70"/>
    </row>
    <row r="157" spans="1:11" ht="12.75">
      <c r="A157" s="70"/>
      <c r="B157" s="70"/>
      <c r="C157" s="70"/>
      <c r="D157" s="70"/>
      <c r="E157" s="70"/>
      <c r="F157" s="70"/>
      <c r="G157" s="70"/>
      <c r="H157" s="70"/>
      <c r="I157" s="70"/>
      <c r="J157" s="70"/>
      <c r="K157" s="70"/>
    </row>
    <row r="158" spans="1:11" ht="12.75">
      <c r="A158" s="70"/>
      <c r="B158" s="70"/>
      <c r="C158" s="70"/>
      <c r="D158" s="70"/>
      <c r="E158" s="70"/>
      <c r="F158" s="70"/>
      <c r="G158" s="70"/>
      <c r="H158" s="70"/>
      <c r="I158" s="70"/>
      <c r="J158" s="70"/>
      <c r="K158" s="70"/>
    </row>
    <row r="159" spans="1:11" ht="12.75">
      <c r="A159" s="70"/>
      <c r="B159" s="70"/>
      <c r="C159" s="70"/>
      <c r="D159" s="70"/>
      <c r="E159" s="70"/>
      <c r="F159" s="70"/>
      <c r="G159" s="70"/>
      <c r="H159" s="70"/>
      <c r="I159" s="70"/>
      <c r="J159" s="70"/>
      <c r="K159" s="70"/>
    </row>
    <row r="160" spans="1:11" ht="12.75">
      <c r="A160" s="70"/>
      <c r="B160" s="70"/>
      <c r="C160" s="70"/>
      <c r="D160" s="70"/>
      <c r="E160" s="70"/>
      <c r="F160" s="70"/>
      <c r="G160" s="70"/>
      <c r="H160" s="70"/>
      <c r="I160" s="70"/>
      <c r="J160" s="70"/>
      <c r="K160" s="70"/>
    </row>
    <row r="161" spans="1:11" ht="12.75">
      <c r="A161" s="70"/>
      <c r="B161" s="70"/>
      <c r="C161" s="70"/>
      <c r="D161" s="70"/>
      <c r="E161" s="70"/>
      <c r="F161" s="70"/>
      <c r="G161" s="70"/>
      <c r="H161" s="70"/>
      <c r="I161" s="70"/>
      <c r="J161" s="70"/>
      <c r="K161" s="70"/>
    </row>
    <row r="162" spans="1:11" ht="12.75">
      <c r="A162" s="70"/>
      <c r="B162" s="70"/>
      <c r="C162" s="70"/>
      <c r="D162" s="70"/>
      <c r="E162" s="70"/>
      <c r="F162" s="70"/>
      <c r="G162" s="70"/>
      <c r="H162" s="70"/>
      <c r="I162" s="70"/>
      <c r="J162" s="70"/>
      <c r="K162" s="70"/>
    </row>
    <row r="163" spans="1:11" ht="12.75">
      <c r="A163" s="70"/>
      <c r="B163" s="70"/>
      <c r="C163" s="70"/>
      <c r="D163" s="70"/>
      <c r="E163" s="70"/>
      <c r="F163" s="70"/>
      <c r="G163" s="70"/>
      <c r="H163" s="70"/>
      <c r="I163" s="70"/>
      <c r="J163" s="70"/>
      <c r="K163" s="70"/>
    </row>
    <row r="164" spans="1:11" ht="12.75">
      <c r="A164" s="70"/>
      <c r="B164" s="70"/>
      <c r="C164" s="70"/>
      <c r="D164" s="70"/>
      <c r="E164" s="70"/>
      <c r="F164" s="70"/>
      <c r="G164" s="70"/>
      <c r="H164" s="70"/>
      <c r="I164" s="70"/>
      <c r="J164" s="70"/>
      <c r="K164" s="70"/>
    </row>
    <row r="165" spans="1:11" ht="12.75">
      <c r="A165" s="70"/>
      <c r="B165" s="70"/>
      <c r="C165" s="70"/>
      <c r="D165" s="70"/>
      <c r="E165" s="70"/>
      <c r="F165" s="70"/>
      <c r="G165" s="70"/>
      <c r="H165" s="70"/>
      <c r="I165" s="70"/>
      <c r="J165" s="70"/>
      <c r="K165" s="70"/>
    </row>
    <row r="166" spans="1:11" ht="12.75">
      <c r="A166" s="70"/>
      <c r="B166" s="70"/>
      <c r="C166" s="70"/>
      <c r="D166" s="70"/>
      <c r="E166" s="70"/>
      <c r="F166" s="70"/>
      <c r="G166" s="70"/>
      <c r="H166" s="70"/>
      <c r="I166" s="70"/>
      <c r="J166" s="70"/>
      <c r="K166" s="70"/>
    </row>
    <row r="167" spans="1:11" ht="12.75">
      <c r="A167" s="70"/>
      <c r="B167" s="70"/>
      <c r="C167" s="70"/>
      <c r="D167" s="70"/>
      <c r="E167" s="70"/>
      <c r="F167" s="70"/>
      <c r="G167" s="70"/>
      <c r="H167" s="70"/>
      <c r="I167" s="70"/>
      <c r="J167" s="70"/>
      <c r="K167" s="70"/>
    </row>
    <row r="168" spans="1:11" ht="12.75">
      <c r="A168" s="70"/>
      <c r="B168" s="70"/>
      <c r="C168" s="70"/>
      <c r="D168" s="70"/>
      <c r="E168" s="70"/>
      <c r="F168" s="70"/>
      <c r="G168" s="70"/>
      <c r="H168" s="70"/>
      <c r="I168" s="70"/>
      <c r="J168" s="70"/>
      <c r="K168" s="70"/>
    </row>
    <row r="169" spans="1:11" ht="12.75">
      <c r="A169" s="70"/>
      <c r="B169" s="70"/>
      <c r="C169" s="70"/>
      <c r="D169" s="70"/>
      <c r="E169" s="70"/>
      <c r="F169" s="70"/>
      <c r="G169" s="70"/>
      <c r="H169" s="70"/>
      <c r="I169" s="70"/>
      <c r="J169" s="70"/>
      <c r="K169" s="70"/>
    </row>
    <row r="170" spans="1:11" ht="12.75">
      <c r="A170" s="70"/>
      <c r="B170" s="70"/>
      <c r="C170" s="70"/>
      <c r="D170" s="70"/>
      <c r="E170" s="70"/>
      <c r="F170" s="70"/>
      <c r="G170" s="70"/>
      <c r="H170" s="70"/>
      <c r="I170" s="70"/>
      <c r="J170" s="70"/>
      <c r="K170" s="70"/>
    </row>
    <row r="171" spans="1:11" ht="12.75">
      <c r="A171" s="70"/>
      <c r="B171" s="70"/>
      <c r="C171" s="70"/>
      <c r="D171" s="70"/>
      <c r="E171" s="70"/>
      <c r="F171" s="70"/>
      <c r="G171" s="70"/>
      <c r="H171" s="70"/>
      <c r="I171" s="70"/>
      <c r="J171" s="70"/>
      <c r="K171" s="70"/>
    </row>
    <row r="172" spans="1:11" ht="12.75">
      <c r="A172" s="70"/>
      <c r="B172" s="70"/>
      <c r="C172" s="70"/>
      <c r="D172" s="70"/>
      <c r="E172" s="70"/>
      <c r="F172" s="70"/>
      <c r="G172" s="70"/>
      <c r="H172" s="70"/>
      <c r="I172" s="70"/>
      <c r="J172" s="70"/>
      <c r="K172" s="70"/>
    </row>
    <row r="173" spans="1:11" ht="12.75">
      <c r="A173" s="70"/>
      <c r="B173" s="70"/>
      <c r="C173" s="70"/>
      <c r="D173" s="70"/>
      <c r="E173" s="70"/>
      <c r="F173" s="70"/>
      <c r="G173" s="70"/>
      <c r="H173" s="70"/>
      <c r="I173" s="70"/>
      <c r="J173" s="70"/>
      <c r="K173" s="70"/>
    </row>
    <row r="174" spans="1:11" ht="12.75">
      <c r="A174" s="70"/>
      <c r="B174" s="70"/>
      <c r="C174" s="70"/>
      <c r="D174" s="70"/>
      <c r="E174" s="70"/>
      <c r="F174" s="70"/>
      <c r="G174" s="70"/>
      <c r="H174" s="70"/>
      <c r="I174" s="70"/>
      <c r="J174" s="70"/>
      <c r="K174" s="70"/>
    </row>
    <row r="175" spans="1:11" ht="12.75">
      <c r="A175" s="70"/>
      <c r="B175" s="70"/>
      <c r="C175" s="70"/>
      <c r="D175" s="70"/>
      <c r="E175" s="70"/>
      <c r="F175" s="70"/>
      <c r="G175" s="70"/>
      <c r="H175" s="70"/>
      <c r="I175" s="70"/>
      <c r="J175" s="70"/>
      <c r="K175" s="70"/>
    </row>
    <row r="176" spans="1:11" ht="12.75">
      <c r="A176" s="70"/>
      <c r="B176" s="70"/>
      <c r="C176" s="70"/>
      <c r="D176" s="70"/>
      <c r="E176" s="70"/>
      <c r="F176" s="70"/>
      <c r="G176" s="70"/>
      <c r="H176" s="70"/>
      <c r="I176" s="70"/>
      <c r="J176" s="70"/>
      <c r="K176" s="70"/>
    </row>
    <row r="177" spans="1:11" ht="12.75">
      <c r="A177" s="70"/>
      <c r="B177" s="70"/>
      <c r="C177" s="70"/>
      <c r="D177" s="70"/>
      <c r="E177" s="70"/>
      <c r="F177" s="70"/>
      <c r="G177" s="70"/>
      <c r="H177" s="70"/>
      <c r="I177" s="70"/>
      <c r="J177" s="70"/>
      <c r="K177" s="70"/>
    </row>
    <row r="178" spans="1:11" ht="12.75">
      <c r="A178" s="70"/>
      <c r="B178" s="70"/>
      <c r="C178" s="70"/>
      <c r="D178" s="70"/>
      <c r="E178" s="70"/>
      <c r="F178" s="70"/>
      <c r="G178" s="70"/>
      <c r="H178" s="70"/>
      <c r="I178" s="70"/>
      <c r="J178" s="70"/>
      <c r="K178" s="70"/>
    </row>
    <row r="179" spans="1:11" ht="12.75">
      <c r="A179" s="70"/>
      <c r="B179" s="70"/>
      <c r="C179" s="70"/>
      <c r="D179" s="70"/>
      <c r="E179" s="70"/>
      <c r="F179" s="70"/>
      <c r="G179" s="70"/>
      <c r="H179" s="70"/>
      <c r="I179" s="70"/>
      <c r="J179" s="70"/>
      <c r="K179" s="70"/>
    </row>
    <row r="180" spans="1:11" ht="12.75">
      <c r="A180" s="70"/>
      <c r="B180" s="70"/>
      <c r="C180" s="70"/>
      <c r="D180" s="70"/>
      <c r="E180" s="70"/>
      <c r="F180" s="70"/>
      <c r="G180" s="70"/>
      <c r="H180" s="70"/>
      <c r="I180" s="70"/>
      <c r="J180" s="70"/>
      <c r="K180" s="70"/>
    </row>
    <row r="181" spans="1:11" ht="12.75">
      <c r="A181" s="70"/>
      <c r="B181" s="70"/>
      <c r="C181" s="70"/>
      <c r="D181" s="70"/>
      <c r="E181" s="70"/>
      <c r="F181" s="70"/>
      <c r="G181" s="70"/>
      <c r="H181" s="70"/>
      <c r="I181" s="70"/>
      <c r="J181" s="70"/>
      <c r="K181" s="70"/>
    </row>
    <row r="182" spans="1:11" ht="12.75">
      <c r="A182" s="70"/>
      <c r="B182" s="70"/>
      <c r="C182" s="70"/>
      <c r="D182" s="70"/>
      <c r="E182" s="70"/>
      <c r="F182" s="70"/>
      <c r="G182" s="70"/>
      <c r="H182" s="70"/>
      <c r="I182" s="70"/>
      <c r="J182" s="70"/>
      <c r="K182" s="70"/>
    </row>
    <row r="183" spans="1:11" ht="12.75">
      <c r="A183" s="70"/>
      <c r="B183" s="70"/>
      <c r="C183" s="70"/>
      <c r="D183" s="70"/>
      <c r="E183" s="70"/>
      <c r="F183" s="70"/>
      <c r="G183" s="70"/>
      <c r="H183" s="70"/>
      <c r="I183" s="70"/>
      <c r="J183" s="70"/>
      <c r="K183" s="70"/>
    </row>
    <row r="184" spans="1:11" ht="12.75">
      <c r="A184" s="70"/>
      <c r="B184" s="70"/>
      <c r="C184" s="70"/>
      <c r="D184" s="70"/>
      <c r="E184" s="70"/>
      <c r="F184" s="70"/>
      <c r="G184" s="70"/>
      <c r="H184" s="70"/>
      <c r="I184" s="70"/>
      <c r="J184" s="70"/>
      <c r="K184" s="70"/>
    </row>
    <row r="185" spans="1:11" ht="12.75">
      <c r="A185" s="70"/>
      <c r="B185" s="70"/>
      <c r="C185" s="70"/>
      <c r="D185" s="70"/>
      <c r="E185" s="70"/>
      <c r="F185" s="70"/>
      <c r="G185" s="70"/>
      <c r="H185" s="70"/>
      <c r="I185" s="70"/>
      <c r="J185" s="70"/>
      <c r="K185" s="70"/>
    </row>
    <row r="186" spans="1:11" ht="12.75">
      <c r="A186" s="70"/>
      <c r="B186" s="70"/>
      <c r="C186" s="70"/>
      <c r="D186" s="70"/>
      <c r="E186" s="70"/>
      <c r="F186" s="70"/>
      <c r="G186" s="70"/>
      <c r="H186" s="70"/>
      <c r="I186" s="70"/>
      <c r="J186" s="70"/>
      <c r="K186" s="70"/>
    </row>
    <row r="187" spans="1:11" ht="12.75">
      <c r="A187" s="70"/>
      <c r="B187" s="70"/>
      <c r="C187" s="70"/>
      <c r="D187" s="70"/>
      <c r="E187" s="70"/>
      <c r="F187" s="70"/>
      <c r="G187" s="70"/>
      <c r="H187" s="70"/>
      <c r="I187" s="70"/>
      <c r="J187" s="70"/>
      <c r="K187" s="70"/>
    </row>
    <row r="188" spans="1:11" ht="12.75">
      <c r="A188" s="70"/>
      <c r="B188" s="70"/>
      <c r="C188" s="70"/>
      <c r="D188" s="70"/>
      <c r="E188" s="70"/>
      <c r="F188" s="70"/>
      <c r="G188" s="70"/>
      <c r="H188" s="70"/>
      <c r="I188" s="70"/>
      <c r="J188" s="70"/>
      <c r="K188" s="70"/>
    </row>
    <row r="189" spans="1:11" ht="12.75">
      <c r="A189" s="70"/>
      <c r="B189" s="70"/>
      <c r="C189" s="70"/>
      <c r="D189" s="70"/>
      <c r="E189" s="70"/>
      <c r="F189" s="70"/>
      <c r="G189" s="70"/>
      <c r="H189" s="70"/>
      <c r="I189" s="70"/>
      <c r="J189" s="70"/>
      <c r="K189" s="70"/>
    </row>
    <row r="190" spans="1:11" ht="12.75">
      <c r="A190" s="70"/>
      <c r="B190" s="70"/>
      <c r="C190" s="70"/>
      <c r="D190" s="70"/>
      <c r="E190" s="70"/>
      <c r="F190" s="70"/>
      <c r="G190" s="70"/>
      <c r="H190" s="70"/>
      <c r="I190" s="70"/>
      <c r="J190" s="70"/>
      <c r="K190" s="70"/>
    </row>
    <row r="191" spans="1:11" ht="12.75">
      <c r="A191" s="70"/>
      <c r="B191" s="70"/>
      <c r="C191" s="70"/>
      <c r="D191" s="70"/>
      <c r="E191" s="70"/>
      <c r="F191" s="70"/>
      <c r="G191" s="70"/>
      <c r="H191" s="70"/>
      <c r="I191" s="70"/>
      <c r="J191" s="70"/>
      <c r="K191" s="70"/>
    </row>
    <row r="192" spans="1:11" ht="12.75">
      <c r="A192" s="70"/>
      <c r="B192" s="70"/>
      <c r="C192" s="70"/>
      <c r="D192" s="70"/>
      <c r="E192" s="70"/>
      <c r="F192" s="70"/>
      <c r="G192" s="70"/>
      <c r="H192" s="70"/>
      <c r="I192" s="70"/>
      <c r="J192" s="70"/>
      <c r="K192" s="70"/>
    </row>
    <row r="193" spans="1:11" ht="12.75">
      <c r="A193" s="70"/>
      <c r="B193" s="70"/>
      <c r="C193" s="70"/>
      <c r="D193" s="70"/>
      <c r="E193" s="70"/>
      <c r="F193" s="70"/>
      <c r="G193" s="70"/>
      <c r="H193" s="70"/>
      <c r="I193" s="70"/>
      <c r="J193" s="70"/>
      <c r="K193" s="70"/>
    </row>
    <row r="194" spans="1:11" ht="12.75">
      <c r="A194" s="70"/>
      <c r="B194" s="70"/>
      <c r="C194" s="70"/>
      <c r="D194" s="70"/>
      <c r="E194" s="70"/>
      <c r="F194" s="70"/>
      <c r="G194" s="70"/>
      <c r="H194" s="70"/>
      <c r="I194" s="70"/>
      <c r="J194" s="70"/>
      <c r="K194" s="70"/>
    </row>
    <row r="195" spans="1:11" ht="12.75">
      <c r="A195" s="70"/>
      <c r="B195" s="70"/>
      <c r="C195" s="70"/>
      <c r="D195" s="70"/>
      <c r="E195" s="70"/>
      <c r="F195" s="70"/>
      <c r="G195" s="70"/>
      <c r="H195" s="70"/>
      <c r="I195" s="70"/>
      <c r="J195" s="70"/>
      <c r="K195" s="70"/>
    </row>
    <row r="196" spans="1:11" ht="12.75">
      <c r="A196" s="70"/>
      <c r="B196" s="70"/>
      <c r="C196" s="70"/>
      <c r="D196" s="70"/>
      <c r="E196" s="70"/>
      <c r="F196" s="70"/>
      <c r="G196" s="70"/>
      <c r="H196" s="70"/>
      <c r="I196" s="70"/>
      <c r="J196" s="70"/>
      <c r="K196" s="70"/>
    </row>
    <row r="197" spans="1:11" ht="12.75">
      <c r="A197" s="70"/>
      <c r="B197" s="70"/>
      <c r="C197" s="70"/>
      <c r="D197" s="70"/>
      <c r="E197" s="70"/>
      <c r="F197" s="70"/>
      <c r="G197" s="70"/>
      <c r="H197" s="70"/>
      <c r="I197" s="70"/>
      <c r="J197" s="70"/>
      <c r="K197" s="70"/>
    </row>
    <row r="198" spans="1:11" ht="12.75">
      <c r="A198" s="70"/>
      <c r="B198" s="70"/>
      <c r="C198" s="70"/>
      <c r="D198" s="70"/>
      <c r="E198" s="70"/>
      <c r="F198" s="70"/>
      <c r="G198" s="70"/>
      <c r="H198" s="70"/>
      <c r="I198" s="70"/>
      <c r="J198" s="70"/>
      <c r="K198" s="70"/>
    </row>
    <row r="199" spans="1:11" ht="12.75">
      <c r="A199" s="70"/>
      <c r="B199" s="70"/>
      <c r="C199" s="70"/>
      <c r="D199" s="70"/>
      <c r="E199" s="70"/>
      <c r="F199" s="70"/>
      <c r="G199" s="70"/>
      <c r="H199" s="70"/>
      <c r="I199" s="70"/>
      <c r="J199" s="70"/>
      <c r="K199" s="70"/>
    </row>
    <row r="200" spans="1:11" ht="12.75">
      <c r="A200" s="70"/>
      <c r="B200" s="70"/>
      <c r="C200" s="70"/>
      <c r="D200" s="70"/>
      <c r="E200" s="70"/>
      <c r="F200" s="70"/>
      <c r="G200" s="70"/>
      <c r="H200" s="70"/>
      <c r="I200" s="70"/>
      <c r="J200" s="70"/>
      <c r="K200" s="70"/>
    </row>
    <row r="201" spans="1:11" ht="12.75">
      <c r="A201" s="70"/>
      <c r="B201" s="70"/>
      <c r="C201" s="70"/>
      <c r="D201" s="70"/>
      <c r="E201" s="70"/>
      <c r="F201" s="70"/>
      <c r="G201" s="70"/>
      <c r="H201" s="70"/>
      <c r="I201" s="70"/>
      <c r="J201" s="70"/>
      <c r="K201" s="70"/>
    </row>
    <row r="202" spans="1:11" ht="12.75">
      <c r="A202" s="70"/>
      <c r="B202" s="70"/>
      <c r="C202" s="70"/>
      <c r="D202" s="70"/>
      <c r="E202" s="70"/>
      <c r="F202" s="70"/>
      <c r="G202" s="70"/>
      <c r="H202" s="70"/>
      <c r="I202" s="70"/>
      <c r="J202" s="70"/>
      <c r="K202" s="70"/>
    </row>
    <row r="203" spans="1:11" ht="12.75">
      <c r="A203" s="70"/>
      <c r="B203" s="70"/>
      <c r="C203" s="70"/>
      <c r="D203" s="70"/>
      <c r="E203" s="70"/>
      <c r="F203" s="70"/>
      <c r="G203" s="70"/>
      <c r="H203" s="70"/>
      <c r="I203" s="70"/>
      <c r="J203" s="70"/>
      <c r="K203" s="70"/>
    </row>
    <row r="204" spans="1:11" ht="12.75">
      <c r="A204" s="70"/>
      <c r="B204" s="70"/>
      <c r="C204" s="70"/>
      <c r="D204" s="70"/>
      <c r="E204" s="70"/>
      <c r="F204" s="70"/>
      <c r="G204" s="70"/>
      <c r="H204" s="70"/>
      <c r="I204" s="70"/>
      <c r="J204" s="70"/>
      <c r="K204" s="70"/>
    </row>
    <row r="205" spans="1:11" ht="12.75">
      <c r="A205" s="70"/>
      <c r="B205" s="70"/>
      <c r="C205" s="70"/>
      <c r="D205" s="70"/>
      <c r="E205" s="70"/>
      <c r="F205" s="70"/>
      <c r="G205" s="70"/>
      <c r="H205" s="70"/>
      <c r="I205" s="70"/>
      <c r="J205" s="70"/>
      <c r="K205" s="70"/>
    </row>
    <row r="206" spans="1:11" ht="12.75">
      <c r="A206" s="70"/>
      <c r="B206" s="70"/>
      <c r="C206" s="70"/>
      <c r="D206" s="70"/>
      <c r="E206" s="70"/>
      <c r="F206" s="70"/>
      <c r="G206" s="70"/>
      <c r="H206" s="70"/>
      <c r="I206" s="70"/>
      <c r="J206" s="70"/>
      <c r="K206" s="70"/>
    </row>
    <row r="207" spans="1:11" ht="12.75">
      <c r="A207" s="70"/>
      <c r="B207" s="70"/>
      <c r="C207" s="70"/>
      <c r="D207" s="70"/>
      <c r="E207" s="70"/>
      <c r="F207" s="70"/>
      <c r="G207" s="70"/>
      <c r="H207" s="70"/>
      <c r="I207" s="70"/>
      <c r="J207" s="70"/>
      <c r="K207" s="70"/>
    </row>
    <row r="208" spans="1:11" ht="12.75">
      <c r="A208" s="70"/>
      <c r="B208" s="70"/>
      <c r="C208" s="70"/>
      <c r="D208" s="70"/>
      <c r="E208" s="70"/>
      <c r="F208" s="70"/>
      <c r="G208" s="70"/>
      <c r="H208" s="70"/>
      <c r="I208" s="70"/>
      <c r="J208" s="70"/>
      <c r="K208" s="70"/>
    </row>
    <row r="209" spans="1:11" ht="12.75">
      <c r="A209" s="70"/>
      <c r="B209" s="70"/>
      <c r="C209" s="70"/>
      <c r="D209" s="70"/>
      <c r="E209" s="70"/>
      <c r="F209" s="70"/>
      <c r="G209" s="70"/>
      <c r="H209" s="70"/>
      <c r="I209" s="70"/>
      <c r="J209" s="70"/>
      <c r="K209" s="70"/>
    </row>
    <row r="210" spans="1:11" ht="12.75">
      <c r="A210" s="70"/>
      <c r="B210" s="70"/>
      <c r="C210" s="70"/>
      <c r="D210" s="70"/>
      <c r="E210" s="70"/>
      <c r="F210" s="70"/>
      <c r="G210" s="70"/>
      <c r="H210" s="70"/>
      <c r="I210" s="70"/>
      <c r="J210" s="70"/>
      <c r="K210" s="70"/>
    </row>
    <row r="211" spans="1:11" ht="12.75">
      <c r="A211" s="70"/>
      <c r="B211" s="70"/>
      <c r="C211" s="70"/>
      <c r="D211" s="70"/>
      <c r="E211" s="70"/>
      <c r="F211" s="70"/>
      <c r="G211" s="70"/>
      <c r="H211" s="70"/>
      <c r="I211" s="70"/>
      <c r="J211" s="70"/>
      <c r="K211" s="70"/>
    </row>
    <row r="212" spans="1:11" ht="12.75">
      <c r="A212" s="70"/>
      <c r="B212" s="70"/>
      <c r="C212" s="70"/>
      <c r="D212" s="70"/>
      <c r="E212" s="70"/>
      <c r="F212" s="70"/>
      <c r="G212" s="70"/>
      <c r="H212" s="70"/>
      <c r="I212" s="70"/>
      <c r="J212" s="70"/>
      <c r="K212" s="70"/>
    </row>
    <row r="213" spans="1:11" ht="12.75">
      <c r="A213" s="70"/>
      <c r="B213" s="70"/>
      <c r="C213" s="70"/>
      <c r="D213" s="70"/>
      <c r="E213" s="70"/>
      <c r="F213" s="70"/>
      <c r="G213" s="70"/>
      <c r="H213" s="70"/>
      <c r="I213" s="70"/>
      <c r="J213" s="70"/>
      <c r="K213" s="70"/>
    </row>
    <row r="214" spans="1:11" ht="12.75">
      <c r="A214" s="70"/>
      <c r="B214" s="70"/>
      <c r="C214" s="70"/>
      <c r="D214" s="70"/>
      <c r="E214" s="70"/>
      <c r="F214" s="70"/>
      <c r="G214" s="70"/>
      <c r="H214" s="70"/>
      <c r="I214" s="70"/>
      <c r="J214" s="70"/>
      <c r="K214" s="70"/>
    </row>
    <row r="215" spans="1:11" ht="12.75">
      <c r="A215" s="70"/>
      <c r="B215" s="70"/>
      <c r="C215" s="70"/>
      <c r="D215" s="70"/>
      <c r="E215" s="70"/>
      <c r="F215" s="70"/>
      <c r="G215" s="70"/>
      <c r="H215" s="70"/>
      <c r="I215" s="70"/>
      <c r="J215" s="70"/>
      <c r="K215" s="70"/>
    </row>
    <row r="216" spans="1:11" ht="12.75">
      <c r="A216" s="70"/>
      <c r="B216" s="70"/>
      <c r="C216" s="70"/>
      <c r="D216" s="70"/>
      <c r="E216" s="70"/>
      <c r="F216" s="70"/>
      <c r="G216" s="70"/>
      <c r="H216" s="70"/>
      <c r="I216" s="70"/>
      <c r="J216" s="70"/>
      <c r="K216" s="70"/>
    </row>
    <row r="217" spans="1:11" ht="12.75">
      <c r="A217" s="70"/>
      <c r="B217" s="70"/>
      <c r="C217" s="70"/>
      <c r="D217" s="70"/>
      <c r="E217" s="70"/>
      <c r="F217" s="70"/>
      <c r="G217" s="70"/>
      <c r="H217" s="70"/>
      <c r="I217" s="70"/>
      <c r="J217" s="70"/>
      <c r="K217" s="70"/>
    </row>
    <row r="218" spans="1:11" ht="12.75">
      <c r="A218" s="70"/>
      <c r="B218" s="70"/>
      <c r="C218" s="70"/>
      <c r="D218" s="70"/>
      <c r="E218" s="70"/>
      <c r="F218" s="70"/>
      <c r="G218" s="70"/>
      <c r="H218" s="70"/>
      <c r="I218" s="70"/>
      <c r="J218" s="70"/>
      <c r="K218" s="70"/>
    </row>
    <row r="219" spans="1:11" ht="12.75">
      <c r="A219" s="70"/>
      <c r="B219" s="70"/>
      <c r="C219" s="70"/>
      <c r="D219" s="70"/>
      <c r="E219" s="70"/>
      <c r="F219" s="70"/>
      <c r="G219" s="70"/>
      <c r="H219" s="70"/>
      <c r="I219" s="70"/>
      <c r="J219" s="70"/>
      <c r="K219" s="70"/>
    </row>
    <row r="220" spans="1:11" ht="12.75">
      <c r="A220" s="70"/>
      <c r="B220" s="70"/>
      <c r="C220" s="70"/>
      <c r="D220" s="70"/>
      <c r="E220" s="70"/>
      <c r="F220" s="70"/>
      <c r="G220" s="70"/>
      <c r="H220" s="70"/>
      <c r="I220" s="70"/>
      <c r="J220" s="70"/>
      <c r="K220" s="70"/>
    </row>
    <row r="221" spans="1:11" ht="12.75">
      <c r="A221" s="70"/>
      <c r="B221" s="70"/>
      <c r="C221" s="70"/>
      <c r="D221" s="70"/>
      <c r="E221" s="70"/>
      <c r="F221" s="70"/>
      <c r="G221" s="70"/>
      <c r="H221" s="70"/>
      <c r="I221" s="70"/>
      <c r="J221" s="70"/>
      <c r="K221" s="70"/>
    </row>
    <row r="222" spans="1:11" ht="12.75">
      <c r="A222" s="70"/>
      <c r="B222" s="70"/>
      <c r="C222" s="70"/>
      <c r="D222" s="70"/>
      <c r="E222" s="70"/>
      <c r="F222" s="70"/>
      <c r="G222" s="70"/>
      <c r="H222" s="70"/>
      <c r="I222" s="70"/>
      <c r="J222" s="70"/>
      <c r="K222" s="70"/>
    </row>
    <row r="223" spans="1:11" ht="12.75">
      <c r="A223" s="70"/>
      <c r="B223" s="70"/>
      <c r="C223" s="70"/>
      <c r="D223" s="70"/>
      <c r="E223" s="70"/>
      <c r="F223" s="70"/>
      <c r="G223" s="70"/>
      <c r="H223" s="70"/>
      <c r="I223" s="70"/>
      <c r="J223" s="70"/>
      <c r="K223" s="70"/>
    </row>
    <row r="224" spans="1:11" ht="12.75">
      <c r="A224" s="70"/>
      <c r="B224" s="70"/>
      <c r="C224" s="70"/>
      <c r="D224" s="70"/>
      <c r="E224" s="70"/>
      <c r="F224" s="70"/>
      <c r="G224" s="70"/>
      <c r="H224" s="70"/>
      <c r="I224" s="70"/>
      <c r="J224" s="70"/>
      <c r="K224" s="70"/>
    </row>
    <row r="225" spans="1:11" ht="12.75">
      <c r="A225" s="70"/>
      <c r="B225" s="70"/>
      <c r="C225" s="70"/>
      <c r="D225" s="70"/>
      <c r="E225" s="70"/>
      <c r="F225" s="70"/>
      <c r="G225" s="70"/>
      <c r="H225" s="70"/>
      <c r="I225" s="70"/>
      <c r="J225" s="70"/>
      <c r="K225" s="70"/>
    </row>
    <row r="226" spans="1:11" ht="12.75">
      <c r="A226" s="70"/>
      <c r="B226" s="70"/>
      <c r="C226" s="70"/>
      <c r="D226" s="70"/>
      <c r="E226" s="70"/>
      <c r="F226" s="70"/>
      <c r="G226" s="70"/>
      <c r="H226" s="70"/>
      <c r="I226" s="70"/>
      <c r="J226" s="70"/>
      <c r="K226" s="70"/>
    </row>
    <row r="227" spans="1:11" ht="12.75">
      <c r="A227" s="70"/>
      <c r="B227" s="70"/>
      <c r="C227" s="70"/>
      <c r="D227" s="70"/>
      <c r="E227" s="70"/>
      <c r="F227" s="70"/>
      <c r="G227" s="70"/>
      <c r="H227" s="70"/>
      <c r="I227" s="70"/>
      <c r="J227" s="70"/>
      <c r="K227" s="70"/>
    </row>
    <row r="228" spans="1:11" ht="12.75">
      <c r="A228" s="70"/>
      <c r="B228" s="70"/>
      <c r="C228" s="70"/>
      <c r="D228" s="70"/>
      <c r="E228" s="70"/>
      <c r="F228" s="70"/>
      <c r="G228" s="70"/>
      <c r="H228" s="70"/>
      <c r="I228" s="70"/>
      <c r="J228" s="70"/>
      <c r="K228" s="70"/>
    </row>
    <row r="229" spans="1:11" ht="12.75">
      <c r="A229" s="70"/>
      <c r="B229" s="70"/>
      <c r="C229" s="70"/>
      <c r="D229" s="70"/>
      <c r="E229" s="70"/>
      <c r="F229" s="70"/>
      <c r="G229" s="70"/>
      <c r="H229" s="70"/>
      <c r="I229" s="70"/>
      <c r="J229" s="70"/>
      <c r="K229" s="70"/>
    </row>
    <row r="230" spans="1:11" ht="12.75">
      <c r="A230" s="70"/>
      <c r="B230" s="70"/>
      <c r="C230" s="70"/>
      <c r="D230" s="70"/>
      <c r="E230" s="70"/>
      <c r="F230" s="70"/>
      <c r="G230" s="70"/>
      <c r="H230" s="70"/>
      <c r="I230" s="70"/>
      <c r="J230" s="70"/>
      <c r="K230" s="70"/>
    </row>
    <row r="231" spans="1:11" ht="12.75">
      <c r="A231" s="70"/>
      <c r="B231" s="70"/>
      <c r="C231" s="70"/>
      <c r="D231" s="70"/>
      <c r="E231" s="70"/>
      <c r="F231" s="70"/>
      <c r="G231" s="70"/>
      <c r="H231" s="70"/>
      <c r="I231" s="70"/>
      <c r="J231" s="70"/>
      <c r="K231" s="70"/>
    </row>
    <row r="232" spans="1:11" ht="12.75">
      <c r="A232" s="70"/>
      <c r="B232" s="70"/>
      <c r="C232" s="70"/>
      <c r="D232" s="70"/>
      <c r="E232" s="70"/>
      <c r="F232" s="70"/>
      <c r="G232" s="70"/>
      <c r="H232" s="70"/>
      <c r="I232" s="70"/>
      <c r="J232" s="70"/>
      <c r="K232" s="70"/>
    </row>
    <row r="233" spans="1:11" ht="12.75">
      <c r="A233" s="70"/>
      <c r="B233" s="70"/>
      <c r="C233" s="70"/>
      <c r="D233" s="70"/>
      <c r="E233" s="70"/>
      <c r="F233" s="70"/>
      <c r="G233" s="70"/>
      <c r="H233" s="70"/>
      <c r="I233" s="70"/>
      <c r="J233" s="70"/>
      <c r="K233" s="70"/>
    </row>
    <row r="234" spans="1:11" ht="12.75">
      <c r="A234" s="70"/>
      <c r="B234" s="70"/>
      <c r="C234" s="70"/>
      <c r="D234" s="70"/>
      <c r="E234" s="70"/>
      <c r="F234" s="70"/>
      <c r="G234" s="70"/>
      <c r="H234" s="70"/>
      <c r="I234" s="70"/>
      <c r="J234" s="70"/>
      <c r="K234" s="70"/>
    </row>
    <row r="235" spans="1:11" ht="12.75">
      <c r="A235" s="70"/>
      <c r="B235" s="70"/>
      <c r="C235" s="70"/>
      <c r="D235" s="70"/>
      <c r="E235" s="70"/>
      <c r="F235" s="70"/>
      <c r="G235" s="70"/>
      <c r="H235" s="70"/>
      <c r="I235" s="70"/>
      <c r="J235" s="70"/>
      <c r="K235" s="70"/>
    </row>
    <row r="236" spans="1:11" ht="12.75">
      <c r="A236" s="70"/>
      <c r="B236" s="70"/>
      <c r="C236" s="70"/>
      <c r="D236" s="70"/>
      <c r="E236" s="70"/>
      <c r="F236" s="70"/>
      <c r="G236" s="70"/>
      <c r="H236" s="70"/>
      <c r="I236" s="70"/>
      <c r="J236" s="70"/>
      <c r="K236" s="70"/>
    </row>
    <row r="237" spans="1:11" ht="12.75">
      <c r="A237" s="70"/>
      <c r="B237" s="70"/>
      <c r="C237" s="70"/>
      <c r="D237" s="70"/>
      <c r="E237" s="70"/>
      <c r="F237" s="70"/>
      <c r="G237" s="70"/>
      <c r="H237" s="70"/>
      <c r="I237" s="70"/>
      <c r="J237" s="70"/>
      <c r="K237" s="70"/>
    </row>
    <row r="238" spans="1:11" ht="12.75">
      <c r="A238" s="70"/>
      <c r="B238" s="70"/>
      <c r="C238" s="70"/>
      <c r="D238" s="70"/>
      <c r="E238" s="70"/>
      <c r="F238" s="70"/>
      <c r="G238" s="70"/>
      <c r="H238" s="70"/>
      <c r="I238" s="70"/>
      <c r="J238" s="70"/>
      <c r="K238" s="70"/>
    </row>
    <row r="239" spans="1:11" ht="12.75">
      <c r="A239" s="70"/>
      <c r="B239" s="70"/>
      <c r="C239" s="70"/>
      <c r="D239" s="70"/>
      <c r="E239" s="70"/>
      <c r="F239" s="70"/>
      <c r="G239" s="70"/>
      <c r="H239" s="70"/>
      <c r="I239" s="70"/>
      <c r="J239" s="70"/>
      <c r="K239" s="70"/>
    </row>
    <row r="240" spans="1:11" ht="12.75">
      <c r="A240" s="70"/>
      <c r="B240" s="70"/>
      <c r="C240" s="70"/>
      <c r="D240" s="70"/>
      <c r="E240" s="70"/>
      <c r="F240" s="70"/>
      <c r="G240" s="70"/>
      <c r="H240" s="70"/>
      <c r="I240" s="70"/>
      <c r="J240" s="70"/>
      <c r="K240" s="70"/>
    </row>
    <row r="241" spans="1:11" ht="12.75">
      <c r="A241" s="70"/>
      <c r="B241" s="70"/>
      <c r="C241" s="70"/>
      <c r="D241" s="70"/>
      <c r="E241" s="70"/>
      <c r="F241" s="70"/>
      <c r="G241" s="70"/>
      <c r="H241" s="70"/>
      <c r="I241" s="70"/>
      <c r="J241" s="70"/>
      <c r="K241" s="70"/>
    </row>
    <row r="242" spans="1:11" ht="12.75">
      <c r="A242" s="70"/>
      <c r="B242" s="70"/>
      <c r="C242" s="70"/>
      <c r="D242" s="70"/>
      <c r="E242" s="70"/>
      <c r="F242" s="70"/>
      <c r="G242" s="70"/>
      <c r="H242" s="70"/>
      <c r="I242" s="70"/>
      <c r="J242" s="70"/>
      <c r="K242" s="70"/>
    </row>
    <row r="243" spans="1:11" ht="12.75">
      <c r="A243" s="70"/>
      <c r="B243" s="70"/>
      <c r="C243" s="70"/>
      <c r="D243" s="70"/>
      <c r="E243" s="70"/>
      <c r="F243" s="70"/>
      <c r="G243" s="70"/>
      <c r="H243" s="70"/>
      <c r="I243" s="70"/>
      <c r="J243" s="70"/>
      <c r="K243" s="70"/>
    </row>
    <row r="244" spans="1:11" ht="12.75">
      <c r="A244" s="70"/>
      <c r="B244" s="70"/>
      <c r="C244" s="70"/>
      <c r="D244" s="70"/>
      <c r="E244" s="70"/>
      <c r="F244" s="70"/>
      <c r="G244" s="70"/>
      <c r="H244" s="70"/>
      <c r="I244" s="70"/>
      <c r="J244" s="70"/>
      <c r="K244" s="70"/>
    </row>
    <row r="245" spans="1:11" ht="12.75">
      <c r="A245" s="70"/>
      <c r="B245" s="70"/>
      <c r="C245" s="70"/>
      <c r="D245" s="70"/>
      <c r="E245" s="70"/>
      <c r="F245" s="70"/>
      <c r="G245" s="70"/>
      <c r="H245" s="70"/>
      <c r="I245" s="70"/>
      <c r="J245" s="70"/>
      <c r="K245" s="70"/>
    </row>
    <row r="246" spans="1:11" ht="12.75">
      <c r="A246" s="70"/>
      <c r="B246" s="70"/>
      <c r="C246" s="70"/>
      <c r="D246" s="70"/>
      <c r="E246" s="70"/>
      <c r="F246" s="70"/>
      <c r="G246" s="70"/>
      <c r="H246" s="70"/>
      <c r="I246" s="70"/>
      <c r="J246" s="70"/>
      <c r="K246" s="70"/>
    </row>
    <row r="247" spans="1:11" ht="12.75">
      <c r="A247" s="70"/>
      <c r="B247" s="70"/>
      <c r="C247" s="70"/>
      <c r="D247" s="70"/>
      <c r="E247" s="70"/>
      <c r="F247" s="70"/>
      <c r="G247" s="70"/>
      <c r="H247" s="70"/>
      <c r="I247" s="70"/>
      <c r="J247" s="70"/>
      <c r="K247" s="70"/>
    </row>
    <row r="248" spans="1:11" ht="12.75">
      <c r="A248" s="70"/>
      <c r="B248" s="70"/>
      <c r="C248" s="70"/>
      <c r="D248" s="70"/>
      <c r="E248" s="70"/>
      <c r="F248" s="70"/>
      <c r="G248" s="70"/>
      <c r="H248" s="70"/>
      <c r="I248" s="70"/>
      <c r="J248" s="70"/>
      <c r="K248" s="70"/>
    </row>
    <row r="249" spans="1:11" ht="12.75">
      <c r="A249" s="70"/>
      <c r="B249" s="70"/>
      <c r="C249" s="70"/>
      <c r="D249" s="70"/>
      <c r="E249" s="70"/>
      <c r="F249" s="70"/>
      <c r="G249" s="70"/>
      <c r="H249" s="70"/>
      <c r="I249" s="70"/>
      <c r="J249" s="70"/>
      <c r="K249" s="70"/>
    </row>
    <row r="250" spans="1:11" ht="12.75">
      <c r="A250" s="70"/>
      <c r="B250" s="70"/>
      <c r="C250" s="70"/>
      <c r="D250" s="70"/>
      <c r="E250" s="70"/>
      <c r="F250" s="70"/>
      <c r="G250" s="70"/>
      <c r="H250" s="70"/>
      <c r="I250" s="70"/>
      <c r="J250" s="70"/>
      <c r="K250" s="70"/>
    </row>
    <row r="251" spans="1:11" ht="12.75">
      <c r="A251" s="70"/>
      <c r="B251" s="70"/>
      <c r="C251" s="70"/>
      <c r="D251" s="70"/>
      <c r="E251" s="70"/>
      <c r="F251" s="70"/>
      <c r="G251" s="70"/>
      <c r="H251" s="70"/>
      <c r="I251" s="70"/>
      <c r="J251" s="70"/>
      <c r="K251" s="70"/>
    </row>
    <row r="252" spans="1:11" ht="12.75">
      <c r="A252" s="70"/>
      <c r="B252" s="70"/>
      <c r="C252" s="70"/>
      <c r="D252" s="70"/>
      <c r="E252" s="70"/>
      <c r="F252" s="70"/>
      <c r="G252" s="70"/>
      <c r="H252" s="70"/>
      <c r="I252" s="70"/>
      <c r="J252" s="70"/>
      <c r="K252" s="70"/>
    </row>
    <row r="253" spans="1:11" ht="12.75">
      <c r="A253" s="70"/>
      <c r="B253" s="70"/>
      <c r="C253" s="70"/>
      <c r="D253" s="70"/>
      <c r="E253" s="70"/>
      <c r="F253" s="70"/>
      <c r="G253" s="70"/>
      <c r="H253" s="70"/>
      <c r="I253" s="70"/>
      <c r="J253" s="70"/>
      <c r="K253" s="70"/>
    </row>
    <row r="254" spans="1:11" ht="12.75">
      <c r="A254" s="70"/>
      <c r="B254" s="70"/>
      <c r="C254" s="70"/>
      <c r="D254" s="70"/>
      <c r="E254" s="70"/>
      <c r="F254" s="70"/>
      <c r="G254" s="70"/>
      <c r="H254" s="70"/>
      <c r="I254" s="70"/>
      <c r="J254" s="70"/>
      <c r="K254" s="70"/>
    </row>
    <row r="255" spans="1:11" ht="12.75">
      <c r="A255" s="70"/>
      <c r="B255" s="70"/>
      <c r="C255" s="70"/>
      <c r="D255" s="70"/>
      <c r="E255" s="70"/>
      <c r="F255" s="70"/>
      <c r="G255" s="70"/>
      <c r="H255" s="70"/>
      <c r="I255" s="70"/>
      <c r="J255" s="70"/>
      <c r="K255" s="70"/>
    </row>
    <row r="256" spans="1:11" ht="12.75">
      <c r="A256" s="70"/>
      <c r="B256" s="70"/>
      <c r="C256" s="70"/>
      <c r="D256" s="70"/>
      <c r="E256" s="70"/>
      <c r="F256" s="70"/>
      <c r="G256" s="70"/>
      <c r="H256" s="70"/>
      <c r="I256" s="70"/>
      <c r="J256" s="70"/>
      <c r="K256" s="70"/>
    </row>
    <row r="257" spans="1:11" ht="12.75">
      <c r="A257" s="70"/>
      <c r="B257" s="70"/>
      <c r="C257" s="70"/>
      <c r="D257" s="70"/>
      <c r="E257" s="70"/>
      <c r="F257" s="70"/>
      <c r="G257" s="70"/>
      <c r="H257" s="70"/>
      <c r="I257" s="70"/>
      <c r="J257" s="70"/>
      <c r="K257" s="70"/>
    </row>
    <row r="258" spans="1:11" ht="12.75">
      <c r="A258" s="70"/>
      <c r="B258" s="70"/>
      <c r="C258" s="70"/>
      <c r="D258" s="70"/>
      <c r="E258" s="70"/>
      <c r="F258" s="70"/>
      <c r="G258" s="70"/>
      <c r="H258" s="70"/>
      <c r="I258" s="70"/>
      <c r="J258" s="70"/>
      <c r="K258" s="70"/>
    </row>
    <row r="259" spans="1:11" ht="12.75">
      <c r="A259" s="70"/>
      <c r="B259" s="70"/>
      <c r="C259" s="70"/>
      <c r="D259" s="70"/>
      <c r="E259" s="70"/>
      <c r="F259" s="70"/>
      <c r="G259" s="70"/>
      <c r="H259" s="70"/>
      <c r="I259" s="70"/>
      <c r="J259" s="70"/>
      <c r="K259" s="70"/>
    </row>
    <row r="260" spans="1:11" ht="12.75">
      <c r="A260" s="70"/>
      <c r="B260" s="70"/>
      <c r="C260" s="70"/>
      <c r="D260" s="70"/>
      <c r="E260" s="70"/>
      <c r="F260" s="70"/>
      <c r="G260" s="70"/>
      <c r="H260" s="70"/>
      <c r="I260" s="70"/>
      <c r="J260" s="70"/>
      <c r="K260" s="70"/>
    </row>
    <row r="261" spans="1:11" ht="12.75">
      <c r="A261" s="70"/>
      <c r="B261" s="70"/>
      <c r="C261" s="70"/>
      <c r="D261" s="70"/>
      <c r="E261" s="70"/>
      <c r="F261" s="70"/>
      <c r="G261" s="70"/>
      <c r="H261" s="70"/>
      <c r="I261" s="70"/>
      <c r="J261" s="70"/>
      <c r="K261" s="70"/>
    </row>
    <row r="262" spans="1:11" ht="12.75">
      <c r="A262" s="70"/>
      <c r="B262" s="70"/>
      <c r="C262" s="70"/>
      <c r="D262" s="70"/>
      <c r="E262" s="70"/>
      <c r="F262" s="70"/>
      <c r="G262" s="70"/>
      <c r="H262" s="70"/>
      <c r="I262" s="70"/>
      <c r="J262" s="70"/>
      <c r="K262" s="70"/>
    </row>
    <row r="263" spans="1:11" ht="12.75">
      <c r="A263" s="70"/>
      <c r="B263" s="70"/>
      <c r="C263" s="70"/>
      <c r="D263" s="70"/>
      <c r="E263" s="70"/>
      <c r="F263" s="70"/>
      <c r="G263" s="70"/>
      <c r="H263" s="70"/>
      <c r="I263" s="70"/>
      <c r="J263" s="70"/>
      <c r="K263" s="70"/>
    </row>
    <row r="264" spans="1:11" ht="12.75">
      <c r="A264" s="70"/>
      <c r="B264" s="70"/>
      <c r="C264" s="70"/>
      <c r="D264" s="70"/>
      <c r="E264" s="70"/>
      <c r="F264" s="70"/>
      <c r="G264" s="70"/>
      <c r="H264" s="70"/>
      <c r="I264" s="70"/>
      <c r="J264" s="70"/>
      <c r="K264" s="70"/>
    </row>
    <row r="265" spans="1:11" ht="12.75">
      <c r="A265" s="70"/>
      <c r="B265" s="70"/>
      <c r="C265" s="70"/>
      <c r="D265" s="70"/>
      <c r="E265" s="70"/>
      <c r="F265" s="70"/>
      <c r="G265" s="70"/>
      <c r="H265" s="70"/>
      <c r="I265" s="70"/>
      <c r="J265" s="70"/>
      <c r="K265" s="70"/>
    </row>
    <row r="266" spans="1:11" ht="12.75">
      <c r="A266" s="70"/>
      <c r="B266" s="70"/>
      <c r="C266" s="70"/>
      <c r="D266" s="70"/>
      <c r="E266" s="70"/>
      <c r="F266" s="70"/>
      <c r="G266" s="70"/>
      <c r="H266" s="70"/>
      <c r="I266" s="70"/>
      <c r="J266" s="70"/>
      <c r="K266" s="70"/>
    </row>
    <row r="267" spans="1:11" ht="12.75">
      <c r="A267" s="70"/>
      <c r="B267" s="70"/>
      <c r="C267" s="70"/>
      <c r="D267" s="70"/>
      <c r="E267" s="70"/>
      <c r="F267" s="70"/>
      <c r="G267" s="70"/>
      <c r="H267" s="70"/>
      <c r="I267" s="70"/>
      <c r="J267" s="70"/>
      <c r="K267" s="70"/>
    </row>
    <row r="268" spans="1:11" ht="12.75">
      <c r="A268" s="70"/>
      <c r="B268" s="70"/>
      <c r="C268" s="70"/>
      <c r="D268" s="70"/>
      <c r="E268" s="70"/>
      <c r="F268" s="70"/>
      <c r="G268" s="70"/>
      <c r="H268" s="70"/>
      <c r="I268" s="70"/>
      <c r="J268" s="70"/>
      <c r="K268" s="70"/>
    </row>
    <row r="269" spans="1:11" ht="12.75">
      <c r="A269" s="70"/>
      <c r="B269" s="70"/>
      <c r="C269" s="70"/>
      <c r="D269" s="70"/>
      <c r="E269" s="70"/>
      <c r="F269" s="70"/>
      <c r="G269" s="70"/>
      <c r="H269" s="70"/>
      <c r="I269" s="70"/>
      <c r="J269" s="70"/>
      <c r="K269" s="70"/>
    </row>
    <row r="270" spans="1:11" ht="12.75">
      <c r="A270" s="70"/>
      <c r="B270" s="70"/>
      <c r="C270" s="70"/>
      <c r="D270" s="70"/>
      <c r="E270" s="70"/>
      <c r="F270" s="70"/>
      <c r="G270" s="70"/>
      <c r="H270" s="70"/>
      <c r="I270" s="70"/>
      <c r="J270" s="70"/>
      <c r="K270" s="70"/>
    </row>
    <row r="271" spans="1:11" ht="12.75">
      <c r="A271" s="70"/>
      <c r="B271" s="70"/>
      <c r="C271" s="70"/>
      <c r="D271" s="70"/>
      <c r="E271" s="70"/>
      <c r="F271" s="70"/>
      <c r="G271" s="70"/>
      <c r="H271" s="70"/>
      <c r="I271" s="70"/>
      <c r="J271" s="70"/>
      <c r="K271" s="70"/>
    </row>
    <row r="272" spans="1:11" ht="12.75">
      <c r="A272" s="70"/>
      <c r="B272" s="70"/>
      <c r="C272" s="70"/>
      <c r="D272" s="70"/>
      <c r="E272" s="70"/>
      <c r="F272" s="70"/>
      <c r="G272" s="70"/>
      <c r="H272" s="70"/>
      <c r="I272" s="70"/>
      <c r="J272" s="70"/>
      <c r="K272" s="70"/>
    </row>
    <row r="273" spans="1:11" ht="12.75">
      <c r="A273" s="70"/>
      <c r="B273" s="70"/>
      <c r="C273" s="70"/>
      <c r="D273" s="70"/>
      <c r="E273" s="70"/>
      <c r="F273" s="70"/>
      <c r="G273" s="70"/>
      <c r="H273" s="70"/>
      <c r="I273" s="70"/>
      <c r="J273" s="70"/>
      <c r="K273" s="70"/>
    </row>
    <row r="274" spans="1:11" ht="12.75">
      <c r="A274" s="70"/>
      <c r="B274" s="70"/>
      <c r="C274" s="70"/>
      <c r="D274" s="70"/>
      <c r="E274" s="70"/>
      <c r="F274" s="70"/>
      <c r="G274" s="70"/>
      <c r="H274" s="70"/>
      <c r="I274" s="70"/>
      <c r="J274" s="70"/>
      <c r="K274" s="70"/>
    </row>
    <row r="275" spans="1:11" ht="12.75">
      <c r="A275" s="70"/>
      <c r="B275" s="70"/>
      <c r="C275" s="70"/>
      <c r="D275" s="70"/>
      <c r="E275" s="70"/>
      <c r="F275" s="70"/>
      <c r="G275" s="70"/>
      <c r="H275" s="70"/>
      <c r="I275" s="70"/>
      <c r="J275" s="70"/>
      <c r="K275" s="70"/>
    </row>
    <row r="276" spans="1:11" ht="12.75">
      <c r="A276" s="70"/>
      <c r="B276" s="70"/>
      <c r="C276" s="70"/>
      <c r="D276" s="70"/>
      <c r="E276" s="70"/>
      <c r="F276" s="70"/>
      <c r="G276" s="70"/>
      <c r="H276" s="70"/>
      <c r="I276" s="70"/>
      <c r="J276" s="70"/>
      <c r="K276" s="70"/>
    </row>
    <row r="277" spans="1:11" ht="12.75">
      <c r="A277" s="70"/>
      <c r="B277" s="70"/>
      <c r="C277" s="70"/>
      <c r="D277" s="70"/>
      <c r="E277" s="70"/>
      <c r="F277" s="70"/>
      <c r="G277" s="70"/>
      <c r="H277" s="70"/>
      <c r="I277" s="70"/>
      <c r="J277" s="70"/>
      <c r="K277" s="70"/>
    </row>
    <row r="278" spans="1:11" ht="12.75">
      <c r="A278" s="70"/>
      <c r="B278" s="70"/>
      <c r="C278" s="70"/>
      <c r="D278" s="70"/>
      <c r="E278" s="70"/>
      <c r="F278" s="70"/>
      <c r="G278" s="70"/>
      <c r="H278" s="70"/>
      <c r="I278" s="70"/>
      <c r="J278" s="70"/>
      <c r="K278" s="70"/>
    </row>
    <row r="279" spans="1:11" ht="12.75">
      <c r="A279" s="70"/>
      <c r="B279" s="70"/>
      <c r="C279" s="70"/>
      <c r="D279" s="70"/>
      <c r="E279" s="70"/>
      <c r="F279" s="70"/>
      <c r="G279" s="70"/>
      <c r="H279" s="70"/>
      <c r="I279" s="70"/>
      <c r="J279" s="70"/>
      <c r="K279" s="70"/>
    </row>
    <row r="280" spans="1:11" ht="12.75">
      <c r="A280" s="70"/>
      <c r="B280" s="70"/>
      <c r="C280" s="70"/>
      <c r="D280" s="70"/>
      <c r="E280" s="70"/>
      <c r="F280" s="70"/>
      <c r="G280" s="70"/>
      <c r="H280" s="70"/>
      <c r="I280" s="70"/>
      <c r="J280" s="70"/>
      <c r="K280" s="70"/>
    </row>
    <row r="281" spans="1:11" ht="12.75">
      <c r="A281" s="70"/>
      <c r="B281" s="70"/>
      <c r="C281" s="70"/>
      <c r="D281" s="70"/>
      <c r="E281" s="70"/>
      <c r="F281" s="70"/>
      <c r="G281" s="70"/>
      <c r="H281" s="70"/>
      <c r="I281" s="70"/>
      <c r="J281" s="70"/>
      <c r="K281" s="70"/>
    </row>
    <row r="282" spans="1:11" ht="12.75">
      <c r="A282" s="70"/>
      <c r="B282" s="70"/>
      <c r="C282" s="70"/>
      <c r="D282" s="70"/>
      <c r="E282" s="70"/>
      <c r="F282" s="70"/>
      <c r="G282" s="70"/>
      <c r="H282" s="70"/>
      <c r="I282" s="70"/>
      <c r="J282" s="70"/>
      <c r="K282" s="70"/>
    </row>
    <row r="283" spans="1:11" ht="12.75">
      <c r="A283" s="70"/>
      <c r="B283" s="70"/>
      <c r="C283" s="70"/>
      <c r="D283" s="70"/>
      <c r="E283" s="70"/>
      <c r="F283" s="70"/>
      <c r="G283" s="70"/>
      <c r="H283" s="70"/>
      <c r="I283" s="70"/>
      <c r="J283" s="70"/>
      <c r="K283" s="70"/>
    </row>
    <row r="284" spans="1:11" ht="12.75">
      <c r="A284" s="70"/>
      <c r="B284" s="70"/>
      <c r="C284" s="70"/>
      <c r="D284" s="70"/>
      <c r="E284" s="70"/>
      <c r="F284" s="70"/>
      <c r="G284" s="70"/>
      <c r="H284" s="70"/>
      <c r="I284" s="70"/>
      <c r="J284" s="70"/>
      <c r="K284" s="70"/>
    </row>
    <row r="285" spans="1:11" ht="12.75">
      <c r="A285" s="70"/>
      <c r="B285" s="70"/>
      <c r="C285" s="70"/>
      <c r="D285" s="70"/>
      <c r="E285" s="70"/>
      <c r="F285" s="70"/>
      <c r="G285" s="70"/>
      <c r="H285" s="70"/>
      <c r="I285" s="70"/>
      <c r="J285" s="70"/>
      <c r="K285" s="70"/>
    </row>
    <row r="286" spans="1:11" ht="12.75">
      <c r="A286" s="70"/>
      <c r="B286" s="70"/>
      <c r="C286" s="70"/>
      <c r="D286" s="70"/>
      <c r="E286" s="70"/>
      <c r="F286" s="70"/>
      <c r="G286" s="70"/>
      <c r="H286" s="70"/>
      <c r="I286" s="70"/>
      <c r="J286" s="70"/>
      <c r="K286" s="70"/>
    </row>
    <row r="287" spans="1:11" ht="12.75">
      <c r="A287" s="70"/>
      <c r="B287" s="70"/>
      <c r="C287" s="70"/>
      <c r="D287" s="70"/>
      <c r="E287" s="70"/>
      <c r="F287" s="70"/>
      <c r="G287" s="70"/>
      <c r="H287" s="70"/>
      <c r="I287" s="70"/>
      <c r="J287" s="70"/>
      <c r="K287" s="70"/>
    </row>
    <row r="288" spans="1:11" ht="12.75">
      <c r="A288" s="70"/>
      <c r="B288" s="70"/>
      <c r="C288" s="70"/>
      <c r="D288" s="70"/>
      <c r="E288" s="70"/>
      <c r="F288" s="70"/>
      <c r="G288" s="70"/>
      <c r="H288" s="70"/>
      <c r="I288" s="70"/>
      <c r="J288" s="70"/>
      <c r="K288" s="70"/>
    </row>
    <row r="289" spans="1:11" ht="12.75">
      <c r="A289" s="70"/>
      <c r="B289" s="70"/>
      <c r="C289" s="70"/>
      <c r="D289" s="70"/>
      <c r="E289" s="70"/>
      <c r="F289" s="70"/>
      <c r="G289" s="70"/>
      <c r="H289" s="70"/>
      <c r="I289" s="70"/>
      <c r="J289" s="70"/>
      <c r="K289" s="70"/>
    </row>
    <row r="290" spans="1:11" ht="12.75">
      <c r="A290" s="70"/>
      <c r="B290" s="70"/>
      <c r="C290" s="70"/>
      <c r="D290" s="70"/>
      <c r="E290" s="70"/>
      <c r="F290" s="70"/>
      <c r="G290" s="70"/>
      <c r="H290" s="70"/>
      <c r="I290" s="70"/>
      <c r="J290" s="70"/>
      <c r="K290" s="70"/>
    </row>
    <row r="291" spans="1:11" ht="12.75">
      <c r="A291" s="70"/>
      <c r="B291" s="70"/>
      <c r="C291" s="70"/>
      <c r="D291" s="70"/>
      <c r="E291" s="70"/>
      <c r="F291" s="70"/>
      <c r="G291" s="70"/>
      <c r="H291" s="70"/>
      <c r="I291" s="70"/>
      <c r="J291" s="70"/>
      <c r="K291" s="70"/>
    </row>
    <row r="292" spans="1:11" ht="12.75">
      <c r="A292" s="70"/>
      <c r="B292" s="70"/>
      <c r="C292" s="70"/>
      <c r="D292" s="70"/>
      <c r="E292" s="70"/>
      <c r="F292" s="70"/>
      <c r="G292" s="70"/>
      <c r="H292" s="70"/>
      <c r="I292" s="70"/>
      <c r="J292" s="70"/>
      <c r="K292" s="70"/>
    </row>
    <row r="293" spans="1:11" ht="12.75">
      <c r="A293" s="70"/>
      <c r="B293" s="70"/>
      <c r="C293" s="70"/>
      <c r="D293" s="70"/>
      <c r="E293" s="70"/>
      <c r="F293" s="70"/>
      <c r="G293" s="70"/>
      <c r="H293" s="70"/>
      <c r="I293" s="70"/>
      <c r="J293" s="70"/>
      <c r="K293" s="70"/>
    </row>
    <row r="294" spans="1:11" ht="12.75">
      <c r="A294" s="70"/>
      <c r="B294" s="70"/>
      <c r="C294" s="70"/>
      <c r="D294" s="70"/>
      <c r="E294" s="70"/>
      <c r="F294" s="70"/>
      <c r="G294" s="70"/>
      <c r="H294" s="70"/>
      <c r="I294" s="70"/>
      <c r="J294" s="70"/>
      <c r="K294" s="70"/>
    </row>
    <row r="295" spans="1:11" ht="12.75">
      <c r="A295" s="70"/>
      <c r="B295" s="70"/>
      <c r="C295" s="70"/>
      <c r="D295" s="70"/>
      <c r="E295" s="70"/>
      <c r="F295" s="70"/>
      <c r="G295" s="70"/>
      <c r="H295" s="70"/>
      <c r="I295" s="70"/>
      <c r="J295" s="70"/>
      <c r="K295" s="70"/>
    </row>
    <row r="296" spans="1:11" ht="12.75">
      <c r="A296" s="70"/>
      <c r="B296" s="70"/>
      <c r="C296" s="70"/>
      <c r="D296" s="70"/>
      <c r="E296" s="70"/>
      <c r="F296" s="70"/>
      <c r="G296" s="70"/>
      <c r="H296" s="70"/>
      <c r="I296" s="70"/>
      <c r="J296" s="70"/>
      <c r="K296" s="70"/>
    </row>
    <row r="297" spans="1:11" ht="12.75">
      <c r="A297" s="70"/>
      <c r="B297" s="70"/>
      <c r="C297" s="70"/>
      <c r="D297" s="70"/>
      <c r="E297" s="70"/>
      <c r="F297" s="70"/>
      <c r="G297" s="70"/>
      <c r="H297" s="70"/>
      <c r="I297" s="70"/>
      <c r="J297" s="70"/>
      <c r="K297" s="70"/>
    </row>
    <row r="298" spans="1:11" ht="12.75">
      <c r="A298" s="70"/>
      <c r="B298" s="70"/>
      <c r="C298" s="70"/>
      <c r="D298" s="70"/>
      <c r="E298" s="70"/>
      <c r="F298" s="70"/>
      <c r="G298" s="70"/>
      <c r="H298" s="70"/>
      <c r="I298" s="70"/>
      <c r="J298" s="70"/>
      <c r="K298" s="70"/>
    </row>
    <row r="299" spans="1:11" ht="12.75">
      <c r="A299" s="70"/>
      <c r="B299" s="70"/>
      <c r="C299" s="70"/>
      <c r="D299" s="70"/>
      <c r="E299" s="70"/>
      <c r="F299" s="70"/>
      <c r="G299" s="70"/>
      <c r="H299" s="70"/>
      <c r="I299" s="70"/>
      <c r="J299" s="70"/>
      <c r="K299" s="70"/>
    </row>
    <row r="300" spans="1:11" ht="12.75">
      <c r="A300" s="70"/>
      <c r="B300" s="70"/>
      <c r="C300" s="70"/>
      <c r="D300" s="70"/>
      <c r="E300" s="70"/>
      <c r="F300" s="70"/>
      <c r="G300" s="70"/>
      <c r="H300" s="70"/>
      <c r="I300" s="70"/>
      <c r="J300" s="70"/>
      <c r="K300" s="70"/>
    </row>
    <row r="301" spans="1:11" ht="12.75">
      <c r="A301" s="70"/>
      <c r="B301" s="70"/>
      <c r="C301" s="70"/>
      <c r="D301" s="70"/>
      <c r="E301" s="70"/>
      <c r="F301" s="70"/>
      <c r="G301" s="70"/>
      <c r="H301" s="70"/>
      <c r="I301" s="70"/>
      <c r="J301" s="70"/>
      <c r="K301" s="70"/>
    </row>
    <row r="302" spans="1:11" ht="12.75">
      <c r="A302" s="70"/>
      <c r="B302" s="70"/>
      <c r="C302" s="70"/>
      <c r="D302" s="70"/>
      <c r="E302" s="70"/>
      <c r="F302" s="70"/>
      <c r="G302" s="70"/>
      <c r="H302" s="70"/>
      <c r="I302" s="70"/>
      <c r="J302" s="70"/>
      <c r="K302" s="70"/>
    </row>
    <row r="303" spans="1:11" ht="12.75">
      <c r="A303" s="70"/>
      <c r="B303" s="70"/>
      <c r="C303" s="70"/>
      <c r="D303" s="70"/>
      <c r="E303" s="70"/>
      <c r="F303" s="70"/>
      <c r="G303" s="70"/>
      <c r="H303" s="70"/>
      <c r="I303" s="70"/>
      <c r="J303" s="70"/>
      <c r="K303" s="70"/>
    </row>
    <row r="304" spans="1:11" ht="12.75">
      <c r="A304" s="70"/>
      <c r="B304" s="70"/>
      <c r="C304" s="70"/>
      <c r="D304" s="70"/>
      <c r="E304" s="70"/>
      <c r="F304" s="70"/>
      <c r="G304" s="70"/>
      <c r="H304" s="70"/>
      <c r="I304" s="70"/>
      <c r="J304" s="70"/>
      <c r="K304" s="70"/>
    </row>
    <row r="305" spans="1:11" ht="12.75">
      <c r="A305" s="70"/>
      <c r="B305" s="70"/>
      <c r="C305" s="70"/>
      <c r="D305" s="70"/>
      <c r="E305" s="70"/>
      <c r="F305" s="70"/>
      <c r="G305" s="70"/>
      <c r="H305" s="70"/>
      <c r="I305" s="70"/>
      <c r="J305" s="70"/>
      <c r="K305" s="70"/>
    </row>
    <row r="306" spans="1:11" ht="12.75">
      <c r="A306" s="70"/>
      <c r="B306" s="70"/>
      <c r="C306" s="70"/>
      <c r="D306" s="70"/>
      <c r="E306" s="70"/>
      <c r="F306" s="70"/>
      <c r="G306" s="70"/>
      <c r="H306" s="70"/>
      <c r="I306" s="70"/>
      <c r="J306" s="70"/>
      <c r="K306" s="70"/>
    </row>
    <row r="307" spans="1:11" ht="12.75">
      <c r="A307" s="70"/>
      <c r="B307" s="70"/>
      <c r="C307" s="70"/>
      <c r="D307" s="70"/>
      <c r="E307" s="70"/>
      <c r="F307" s="70"/>
      <c r="G307" s="70"/>
      <c r="H307" s="70"/>
      <c r="I307" s="70"/>
      <c r="J307" s="70"/>
      <c r="K307" s="70"/>
    </row>
    <row r="308" spans="1:11" ht="12.75">
      <c r="A308" s="70"/>
      <c r="B308" s="70"/>
      <c r="C308" s="70"/>
      <c r="D308" s="70"/>
      <c r="E308" s="70"/>
      <c r="F308" s="70"/>
      <c r="G308" s="70"/>
      <c r="H308" s="70"/>
      <c r="I308" s="70"/>
      <c r="J308" s="70"/>
      <c r="K308" s="70"/>
    </row>
    <row r="309" spans="1:11" ht="12.75">
      <c r="A309" s="70"/>
      <c r="B309" s="70"/>
      <c r="C309" s="70"/>
      <c r="D309" s="70"/>
      <c r="E309" s="70"/>
      <c r="F309" s="70"/>
      <c r="G309" s="70"/>
      <c r="H309" s="70"/>
      <c r="I309" s="70"/>
      <c r="J309" s="70"/>
      <c r="K309" s="70"/>
    </row>
    <row r="310" spans="1:11" ht="12.75">
      <c r="A310" s="70"/>
      <c r="B310" s="70"/>
      <c r="C310" s="70"/>
      <c r="D310" s="70"/>
      <c r="E310" s="70"/>
      <c r="F310" s="70"/>
      <c r="G310" s="70"/>
      <c r="H310" s="70"/>
      <c r="I310" s="70"/>
      <c r="J310" s="70"/>
      <c r="K310" s="70"/>
    </row>
    <row r="311" spans="1:11" ht="12.75">
      <c r="A311" s="70"/>
      <c r="B311" s="70"/>
      <c r="C311" s="70"/>
      <c r="D311" s="70"/>
      <c r="E311" s="70"/>
      <c r="F311" s="70"/>
      <c r="G311" s="70"/>
      <c r="H311" s="70"/>
      <c r="I311" s="70"/>
      <c r="J311" s="70"/>
      <c r="K311" s="70"/>
    </row>
    <row r="312" spans="1:11" ht="12.75">
      <c r="A312" s="70"/>
      <c r="B312" s="70"/>
      <c r="C312" s="70"/>
      <c r="D312" s="70"/>
      <c r="E312" s="70"/>
      <c r="F312" s="70"/>
      <c r="G312" s="70"/>
      <c r="H312" s="70"/>
      <c r="I312" s="70"/>
      <c r="J312" s="70"/>
      <c r="K312" s="70"/>
    </row>
    <row r="313" spans="1:11" ht="12.75">
      <c r="A313" s="70"/>
      <c r="B313" s="70"/>
      <c r="C313" s="70"/>
      <c r="D313" s="70"/>
      <c r="E313" s="70"/>
      <c r="F313" s="70"/>
      <c r="G313" s="70"/>
      <c r="H313" s="70"/>
      <c r="I313" s="70"/>
      <c r="J313" s="70"/>
      <c r="K313" s="70"/>
    </row>
    <row r="314" spans="1:11" ht="12.75">
      <c r="A314" s="70"/>
      <c r="B314" s="70"/>
      <c r="C314" s="70"/>
      <c r="D314" s="70"/>
      <c r="E314" s="70"/>
      <c r="F314" s="70"/>
      <c r="G314" s="70"/>
      <c r="H314" s="70"/>
      <c r="I314" s="70"/>
      <c r="J314" s="70"/>
      <c r="K314" s="70"/>
    </row>
    <row r="315" spans="1:11" ht="12.75">
      <c r="A315" s="70"/>
      <c r="B315" s="70"/>
      <c r="C315" s="70"/>
      <c r="D315" s="70"/>
      <c r="E315" s="70"/>
      <c r="F315" s="70"/>
      <c r="G315" s="70"/>
      <c r="H315" s="70"/>
      <c r="I315" s="70"/>
      <c r="J315" s="70"/>
      <c r="K315" s="70"/>
    </row>
    <row r="316" spans="1:11" ht="12.75">
      <c r="A316" s="70"/>
      <c r="B316" s="70"/>
      <c r="C316" s="70"/>
      <c r="D316" s="70"/>
      <c r="E316" s="70"/>
      <c r="F316" s="70"/>
      <c r="G316" s="70"/>
      <c r="H316" s="70"/>
      <c r="I316" s="70"/>
      <c r="J316" s="70"/>
      <c r="K316" s="70"/>
    </row>
    <row r="317" spans="1:11" ht="12.75">
      <c r="A317" s="70"/>
      <c r="B317" s="70"/>
      <c r="C317" s="70"/>
      <c r="D317" s="70"/>
      <c r="E317" s="70"/>
      <c r="F317" s="70"/>
      <c r="G317" s="70"/>
      <c r="H317" s="70"/>
      <c r="I317" s="70"/>
      <c r="J317" s="70"/>
      <c r="K317" s="70"/>
    </row>
    <row r="318" spans="1:11" ht="12.75">
      <c r="A318" s="70"/>
      <c r="B318" s="70"/>
      <c r="C318" s="70"/>
      <c r="D318" s="70"/>
      <c r="E318" s="70"/>
      <c r="F318" s="70"/>
      <c r="G318" s="70"/>
      <c r="H318" s="70"/>
      <c r="I318" s="70"/>
      <c r="J318" s="70"/>
      <c r="K318" s="70"/>
    </row>
    <row r="319" spans="1:11" ht="12.75">
      <c r="A319" s="70"/>
      <c r="B319" s="70"/>
      <c r="C319" s="70"/>
      <c r="D319" s="70"/>
      <c r="E319" s="70"/>
      <c r="F319" s="70"/>
      <c r="G319" s="70"/>
      <c r="H319" s="70"/>
      <c r="I319" s="70"/>
      <c r="J319" s="70"/>
      <c r="K319" s="70"/>
    </row>
    <row r="320" spans="1:11" ht="12.75">
      <c r="A320" s="70"/>
      <c r="B320" s="70"/>
      <c r="C320" s="70"/>
      <c r="D320" s="70"/>
      <c r="E320" s="70"/>
      <c r="F320" s="70"/>
      <c r="G320" s="70"/>
      <c r="H320" s="70"/>
      <c r="I320" s="70"/>
      <c r="J320" s="70"/>
      <c r="K320" s="70"/>
    </row>
    <row r="321" spans="1:11" ht="12.75">
      <c r="A321" s="70"/>
      <c r="B321" s="70"/>
      <c r="C321" s="70"/>
      <c r="D321" s="70"/>
      <c r="E321" s="70"/>
      <c r="F321" s="70"/>
      <c r="G321" s="70"/>
      <c r="H321" s="70"/>
      <c r="I321" s="70"/>
      <c r="J321" s="70"/>
      <c r="K321" s="70"/>
    </row>
    <row r="322" spans="1:11" ht="12.75">
      <c r="A322" s="70"/>
      <c r="B322" s="70"/>
      <c r="C322" s="70"/>
      <c r="D322" s="70"/>
      <c r="E322" s="70"/>
      <c r="F322" s="70"/>
      <c r="G322" s="70"/>
      <c r="H322" s="70"/>
      <c r="I322" s="70"/>
      <c r="J322" s="70"/>
      <c r="K322" s="70"/>
    </row>
    <row r="323" spans="1:11" ht="12.75">
      <c r="A323" s="70"/>
      <c r="B323" s="70"/>
      <c r="C323" s="70"/>
      <c r="D323" s="70"/>
      <c r="E323" s="70"/>
      <c r="F323" s="70"/>
      <c r="G323" s="70"/>
      <c r="H323" s="70"/>
      <c r="I323" s="70"/>
      <c r="J323" s="70"/>
      <c r="K323" s="70"/>
    </row>
    <row r="324" spans="1:11" ht="12.75">
      <c r="A324" s="70"/>
      <c r="B324" s="70"/>
      <c r="C324" s="70"/>
      <c r="D324" s="70"/>
      <c r="E324" s="70"/>
      <c r="F324" s="70"/>
      <c r="G324" s="70"/>
      <c r="H324" s="70"/>
      <c r="I324" s="70"/>
      <c r="J324" s="70"/>
      <c r="K324" s="70"/>
    </row>
    <row r="325" spans="1:11" ht="12.75">
      <c r="A325" s="70"/>
      <c r="B325" s="70"/>
      <c r="C325" s="70"/>
      <c r="D325" s="70"/>
      <c r="E325" s="70"/>
      <c r="F325" s="70"/>
      <c r="G325" s="70"/>
      <c r="H325" s="70"/>
      <c r="I325" s="70"/>
      <c r="J325" s="70"/>
      <c r="K325" s="70"/>
    </row>
    <row r="326" spans="1:11" ht="12.75">
      <c r="A326" s="70"/>
      <c r="B326" s="70"/>
      <c r="C326" s="70"/>
      <c r="D326" s="70"/>
      <c r="E326" s="70"/>
      <c r="F326" s="70"/>
      <c r="G326" s="70"/>
      <c r="H326" s="70"/>
      <c r="I326" s="70"/>
      <c r="J326" s="70"/>
      <c r="K326" s="70"/>
    </row>
    <row r="327" spans="1:11" ht="12.75">
      <c r="A327" s="70"/>
      <c r="B327" s="70"/>
      <c r="C327" s="70"/>
      <c r="D327" s="70"/>
      <c r="E327" s="70"/>
      <c r="F327" s="70"/>
      <c r="G327" s="70"/>
      <c r="H327" s="70"/>
      <c r="I327" s="70"/>
      <c r="J327" s="70"/>
      <c r="K327" s="70"/>
    </row>
    <row r="328" spans="1:11" ht="12.75">
      <c r="A328" s="70"/>
      <c r="B328" s="70"/>
      <c r="C328" s="70"/>
      <c r="D328" s="70"/>
      <c r="E328" s="70"/>
      <c r="F328" s="70"/>
      <c r="G328" s="70"/>
      <c r="H328" s="70"/>
      <c r="I328" s="70"/>
      <c r="J328" s="70"/>
      <c r="K328" s="70"/>
    </row>
    <row r="329" spans="1:11" ht="12.75">
      <c r="A329" s="70"/>
      <c r="B329" s="70"/>
      <c r="C329" s="70"/>
      <c r="D329" s="70"/>
      <c r="E329" s="70"/>
      <c r="F329" s="70"/>
      <c r="G329" s="70"/>
      <c r="H329" s="70"/>
      <c r="I329" s="70"/>
      <c r="J329" s="70"/>
      <c r="K329" s="70"/>
    </row>
    <row r="330" spans="1:11" ht="12.75">
      <c r="A330" s="70"/>
      <c r="B330" s="70"/>
      <c r="C330" s="70"/>
      <c r="D330" s="70"/>
      <c r="E330" s="70"/>
      <c r="F330" s="70"/>
      <c r="G330" s="70"/>
      <c r="H330" s="70"/>
      <c r="I330" s="70"/>
      <c r="J330" s="70"/>
      <c r="K330" s="70"/>
    </row>
    <row r="331" spans="1:11" ht="12.75">
      <c r="A331" s="70"/>
      <c r="B331" s="70"/>
      <c r="C331" s="70"/>
      <c r="D331" s="70"/>
      <c r="E331" s="70"/>
      <c r="F331" s="70"/>
      <c r="G331" s="70"/>
      <c r="H331" s="70"/>
      <c r="I331" s="70"/>
      <c r="J331" s="70"/>
      <c r="K331" s="70"/>
    </row>
    <row r="332" spans="1:11" ht="12.75">
      <c r="A332" s="70"/>
      <c r="B332" s="70"/>
      <c r="C332" s="70"/>
      <c r="D332" s="70"/>
      <c r="E332" s="70"/>
      <c r="F332" s="70"/>
      <c r="G332" s="70"/>
      <c r="H332" s="70"/>
      <c r="I332" s="70"/>
      <c r="J332" s="70"/>
      <c r="K332" s="70"/>
    </row>
    <row r="333" spans="1:11" ht="12.75">
      <c r="A333" s="70"/>
      <c r="B333" s="70"/>
      <c r="C333" s="70"/>
      <c r="D333" s="70"/>
      <c r="E333" s="70"/>
      <c r="F333" s="70"/>
      <c r="G333" s="70"/>
      <c r="H333" s="70"/>
      <c r="I333" s="70"/>
      <c r="J333" s="70"/>
      <c r="K333" s="70"/>
    </row>
    <row r="334" spans="1:11" ht="12.75">
      <c r="A334" s="70"/>
      <c r="B334" s="70"/>
      <c r="C334" s="70"/>
      <c r="D334" s="70"/>
      <c r="E334" s="70"/>
      <c r="F334" s="70"/>
      <c r="G334" s="70"/>
      <c r="H334" s="70"/>
      <c r="I334" s="70"/>
      <c r="J334" s="70"/>
      <c r="K334" s="70"/>
    </row>
    <row r="335" spans="1:11" ht="12.75">
      <c r="A335" s="70"/>
      <c r="B335" s="70"/>
      <c r="C335" s="70"/>
      <c r="D335" s="70"/>
      <c r="E335" s="70"/>
      <c r="F335" s="70"/>
      <c r="G335" s="70"/>
      <c r="H335" s="70"/>
      <c r="I335" s="70"/>
      <c r="J335" s="70"/>
      <c r="K335" s="70"/>
    </row>
    <row r="336" spans="1:11" ht="12.75">
      <c r="A336" s="70"/>
      <c r="B336" s="70"/>
      <c r="C336" s="70"/>
      <c r="D336" s="70"/>
      <c r="E336" s="70"/>
      <c r="F336" s="70"/>
      <c r="G336" s="70"/>
      <c r="H336" s="70"/>
      <c r="I336" s="70"/>
      <c r="J336" s="70"/>
      <c r="K336" s="70"/>
    </row>
    <row r="337" spans="1:11" ht="12.75">
      <c r="A337" s="70"/>
      <c r="B337" s="70"/>
      <c r="C337" s="70"/>
      <c r="D337" s="70"/>
      <c r="E337" s="70"/>
      <c r="F337" s="70"/>
      <c r="G337" s="70"/>
      <c r="H337" s="70"/>
      <c r="I337" s="70"/>
      <c r="J337" s="70"/>
      <c r="K337" s="70"/>
    </row>
    <row r="338" spans="1:11" ht="12.75">
      <c r="A338" s="70"/>
      <c r="B338" s="70"/>
      <c r="C338" s="70"/>
      <c r="D338" s="70"/>
      <c r="E338" s="70"/>
      <c r="F338" s="70"/>
      <c r="G338" s="70"/>
      <c r="H338" s="70"/>
      <c r="I338" s="70"/>
      <c r="J338" s="70"/>
      <c r="K338" s="70"/>
    </row>
    <row r="339" spans="1:11" ht="12.75">
      <c r="A339" s="70"/>
      <c r="B339" s="70"/>
      <c r="C339" s="70"/>
      <c r="D339" s="70"/>
      <c r="E339" s="70"/>
      <c r="F339" s="70"/>
      <c r="G339" s="70"/>
      <c r="H339" s="70"/>
      <c r="I339" s="70"/>
      <c r="J339" s="70"/>
      <c r="K339" s="70"/>
    </row>
    <row r="340" spans="1:11" ht="12.75">
      <c r="A340" s="70"/>
      <c r="B340" s="70"/>
      <c r="C340" s="70"/>
      <c r="D340" s="70"/>
      <c r="E340" s="70"/>
      <c r="F340" s="70"/>
      <c r="G340" s="70"/>
      <c r="H340" s="70"/>
      <c r="I340" s="70"/>
      <c r="J340" s="70"/>
      <c r="K340" s="70"/>
    </row>
    <row r="341" spans="1:11" ht="12.75">
      <c r="A341" s="70"/>
      <c r="B341" s="70"/>
      <c r="C341" s="70"/>
      <c r="D341" s="70"/>
      <c r="E341" s="70"/>
      <c r="F341" s="70"/>
      <c r="G341" s="70"/>
      <c r="H341" s="70"/>
      <c r="I341" s="70"/>
      <c r="J341" s="70"/>
      <c r="K341" s="70"/>
    </row>
    <row r="342" spans="1:11" ht="12.75">
      <c r="A342" s="70"/>
      <c r="B342" s="70"/>
      <c r="C342" s="70"/>
      <c r="D342" s="70"/>
      <c r="E342" s="70"/>
      <c r="F342" s="70"/>
      <c r="G342" s="70"/>
      <c r="H342" s="70"/>
      <c r="I342" s="70"/>
      <c r="J342" s="70"/>
      <c r="K342" s="70"/>
    </row>
    <row r="343" spans="1:11" ht="12.75">
      <c r="A343" s="70"/>
      <c r="B343" s="70"/>
      <c r="C343" s="70"/>
      <c r="D343" s="70"/>
      <c r="E343" s="70"/>
      <c r="F343" s="70"/>
      <c r="G343" s="70"/>
      <c r="H343" s="70"/>
      <c r="I343" s="70"/>
      <c r="J343" s="70"/>
      <c r="K343" s="70"/>
    </row>
    <row r="344" spans="1:11" ht="12.75">
      <c r="A344" s="70"/>
      <c r="B344" s="70"/>
      <c r="C344" s="70"/>
      <c r="D344" s="70"/>
      <c r="E344" s="70"/>
      <c r="F344" s="70"/>
      <c r="G344" s="70"/>
      <c r="H344" s="70"/>
      <c r="I344" s="70"/>
      <c r="J344" s="70"/>
      <c r="K344" s="70"/>
    </row>
    <row r="345" spans="1:11" ht="12.75">
      <c r="A345" s="70"/>
      <c r="B345" s="70"/>
      <c r="C345" s="70"/>
      <c r="D345" s="70"/>
      <c r="E345" s="70"/>
      <c r="F345" s="70"/>
      <c r="G345" s="70"/>
      <c r="H345" s="70"/>
      <c r="I345" s="70"/>
      <c r="J345" s="70"/>
      <c r="K345" s="70"/>
    </row>
    <row r="346" spans="1:11" ht="12.75">
      <c r="A346" s="70"/>
      <c r="B346" s="70"/>
      <c r="C346" s="70"/>
      <c r="D346" s="70"/>
      <c r="E346" s="70"/>
      <c r="F346" s="70"/>
      <c r="G346" s="70"/>
      <c r="H346" s="70"/>
      <c r="I346" s="70"/>
      <c r="J346" s="70"/>
      <c r="K346" s="70"/>
    </row>
    <row r="347" spans="1:11" ht="12.75">
      <c r="A347" s="70"/>
      <c r="B347" s="70"/>
      <c r="C347" s="70"/>
      <c r="D347" s="70"/>
      <c r="E347" s="70"/>
      <c r="F347" s="70"/>
      <c r="G347" s="70"/>
      <c r="H347" s="70"/>
      <c r="I347" s="70"/>
      <c r="J347" s="70"/>
      <c r="K347" s="70"/>
    </row>
    <row r="348" spans="1:11" ht="12.75">
      <c r="A348" s="70"/>
      <c r="B348" s="70"/>
      <c r="C348" s="70"/>
      <c r="D348" s="70"/>
      <c r="E348" s="70"/>
      <c r="F348" s="70"/>
      <c r="G348" s="70"/>
      <c r="H348" s="70"/>
      <c r="I348" s="70"/>
      <c r="J348" s="70"/>
      <c r="K348" s="70"/>
    </row>
    <row r="349" spans="1:11" ht="12.75">
      <c r="A349" s="70"/>
      <c r="B349" s="70"/>
      <c r="C349" s="70"/>
      <c r="D349" s="70"/>
      <c r="E349" s="70"/>
      <c r="F349" s="70"/>
      <c r="G349" s="70"/>
      <c r="H349" s="70"/>
      <c r="I349" s="70"/>
      <c r="J349" s="70"/>
      <c r="K349" s="70"/>
    </row>
    <row r="350" spans="1:11" ht="12.75">
      <c r="A350" s="70"/>
      <c r="B350" s="70"/>
      <c r="C350" s="70"/>
      <c r="D350" s="70"/>
      <c r="E350" s="70"/>
      <c r="F350" s="70"/>
      <c r="G350" s="70"/>
      <c r="H350" s="70"/>
      <c r="I350" s="70"/>
      <c r="J350" s="70"/>
      <c r="K350" s="70"/>
    </row>
    <row r="351" spans="1:11" ht="12.75">
      <c r="A351" s="70"/>
      <c r="B351" s="70"/>
      <c r="C351" s="70"/>
      <c r="D351" s="70"/>
      <c r="E351" s="70"/>
      <c r="F351" s="70"/>
      <c r="G351" s="70"/>
      <c r="H351" s="70"/>
      <c r="I351" s="70"/>
      <c r="J351" s="70"/>
      <c r="K351" s="70"/>
    </row>
    <row r="352" spans="1:11" ht="12.75">
      <c r="A352" s="70"/>
      <c r="B352" s="70"/>
      <c r="C352" s="70"/>
      <c r="D352" s="70"/>
      <c r="E352" s="70"/>
      <c r="F352" s="70"/>
      <c r="G352" s="70"/>
      <c r="H352" s="70"/>
      <c r="I352" s="70"/>
      <c r="J352" s="70"/>
      <c r="K352" s="70"/>
    </row>
    <row r="353" spans="1:11" ht="12.75">
      <c r="A353" s="70"/>
      <c r="B353" s="70"/>
      <c r="C353" s="70"/>
      <c r="D353" s="70"/>
      <c r="E353" s="70"/>
      <c r="F353" s="70"/>
      <c r="G353" s="70"/>
      <c r="H353" s="70"/>
      <c r="I353" s="70"/>
      <c r="J353" s="70"/>
      <c r="K353" s="70"/>
    </row>
    <row r="354" spans="1:11" ht="12.75">
      <c r="A354" s="70"/>
      <c r="B354" s="70"/>
      <c r="C354" s="70"/>
      <c r="D354" s="70"/>
      <c r="E354" s="70"/>
      <c r="F354" s="70"/>
      <c r="G354" s="70"/>
      <c r="H354" s="70"/>
      <c r="I354" s="70"/>
      <c r="J354" s="70"/>
      <c r="K354" s="70"/>
    </row>
    <row r="355" spans="1:11" ht="12.75">
      <c r="A355" s="70"/>
      <c r="B355" s="70"/>
      <c r="C355" s="70"/>
      <c r="D355" s="70"/>
      <c r="E355" s="70"/>
      <c r="F355" s="70"/>
      <c r="G355" s="70"/>
      <c r="H355" s="70"/>
      <c r="I355" s="70"/>
      <c r="J355" s="70"/>
      <c r="K355" s="70"/>
    </row>
    <row r="356" spans="1:11" ht="12.75">
      <c r="A356" s="70"/>
      <c r="B356" s="70"/>
      <c r="C356" s="70"/>
      <c r="D356" s="70"/>
      <c r="E356" s="70"/>
      <c r="F356" s="70"/>
      <c r="G356" s="70"/>
      <c r="H356" s="70"/>
      <c r="I356" s="70"/>
      <c r="J356" s="70"/>
      <c r="K356" s="70"/>
    </row>
    <row r="357" spans="1:11" ht="12.75">
      <c r="A357" s="70"/>
      <c r="B357" s="70"/>
      <c r="C357" s="70"/>
      <c r="D357" s="70"/>
      <c r="E357" s="70"/>
      <c r="F357" s="70"/>
      <c r="G357" s="70"/>
      <c r="H357" s="70"/>
      <c r="I357" s="70"/>
      <c r="J357" s="70"/>
      <c r="K357" s="70"/>
    </row>
    <row r="358" spans="1:11" ht="12.75">
      <c r="A358" s="70"/>
      <c r="B358" s="70"/>
      <c r="C358" s="70"/>
      <c r="D358" s="70"/>
      <c r="E358" s="70"/>
      <c r="F358" s="70"/>
      <c r="G358" s="70"/>
      <c r="H358" s="70"/>
      <c r="I358" s="70"/>
      <c r="J358" s="70"/>
      <c r="K358" s="70"/>
    </row>
    <row r="359" spans="1:11" ht="12.75">
      <c r="A359" s="70"/>
      <c r="B359" s="70"/>
      <c r="C359" s="70"/>
      <c r="D359" s="70"/>
      <c r="E359" s="70"/>
      <c r="F359" s="70"/>
      <c r="G359" s="70"/>
      <c r="H359" s="70"/>
      <c r="I359" s="70"/>
      <c r="J359" s="70"/>
      <c r="K359" s="70"/>
    </row>
    <row r="360" spans="1:11" ht="12.75">
      <c r="A360" s="70"/>
      <c r="B360" s="70"/>
      <c r="C360" s="70"/>
      <c r="D360" s="70"/>
      <c r="E360" s="70"/>
      <c r="F360" s="70"/>
      <c r="G360" s="70"/>
      <c r="H360" s="70"/>
      <c r="I360" s="70"/>
      <c r="J360" s="70"/>
      <c r="K360" s="70"/>
    </row>
    <row r="361" spans="1:11" ht="12.75">
      <c r="A361" s="70"/>
      <c r="B361" s="70"/>
      <c r="C361" s="70"/>
      <c r="D361" s="70"/>
      <c r="E361" s="70"/>
      <c r="F361" s="70"/>
      <c r="G361" s="70"/>
      <c r="H361" s="70"/>
      <c r="I361" s="70"/>
      <c r="J361" s="70"/>
      <c r="K361" s="70"/>
    </row>
    <row r="362" spans="1:11" ht="12.75">
      <c r="A362" s="70"/>
      <c r="B362" s="70"/>
      <c r="C362" s="70"/>
      <c r="D362" s="70"/>
      <c r="E362" s="70"/>
      <c r="F362" s="70"/>
      <c r="G362" s="70"/>
      <c r="H362" s="70"/>
      <c r="I362" s="70"/>
      <c r="J362" s="70"/>
      <c r="K362" s="70"/>
    </row>
    <row r="363" spans="1:11" ht="12.75">
      <c r="A363" s="70"/>
      <c r="B363" s="70"/>
      <c r="C363" s="70"/>
      <c r="D363" s="70"/>
      <c r="E363" s="70"/>
      <c r="F363" s="70"/>
      <c r="G363" s="70"/>
      <c r="H363" s="70"/>
      <c r="I363" s="70"/>
      <c r="J363" s="70"/>
      <c r="K363" s="70"/>
    </row>
    <row r="364" spans="1:11" ht="12.75">
      <c r="A364" s="70"/>
      <c r="B364" s="70"/>
      <c r="C364" s="70"/>
      <c r="D364" s="70"/>
      <c r="E364" s="70"/>
      <c r="F364" s="70"/>
      <c r="G364" s="70"/>
      <c r="H364" s="70"/>
      <c r="I364" s="70"/>
      <c r="J364" s="70"/>
      <c r="K364" s="70"/>
    </row>
    <row r="365" spans="1:11" ht="12.75">
      <c r="A365" s="70"/>
      <c r="B365" s="70"/>
      <c r="C365" s="70"/>
      <c r="D365" s="70"/>
      <c r="E365" s="70"/>
      <c r="F365" s="70"/>
      <c r="G365" s="70"/>
      <c r="H365" s="70"/>
      <c r="I365" s="70"/>
      <c r="J365" s="70"/>
      <c r="K365" s="70"/>
    </row>
    <row r="366" spans="1:11" ht="12.75">
      <c r="A366" s="70"/>
      <c r="B366" s="70"/>
      <c r="C366" s="70"/>
      <c r="D366" s="70"/>
      <c r="E366" s="70"/>
      <c r="F366" s="70"/>
      <c r="G366" s="70"/>
      <c r="H366" s="70"/>
      <c r="I366" s="70"/>
      <c r="J366" s="70"/>
      <c r="K366" s="70"/>
    </row>
    <row r="367" spans="1:11" ht="12.75">
      <c r="A367" s="70"/>
      <c r="B367" s="70"/>
      <c r="C367" s="70"/>
      <c r="D367" s="70"/>
      <c r="E367" s="70"/>
      <c r="F367" s="70"/>
      <c r="G367" s="70"/>
      <c r="H367" s="70"/>
      <c r="I367" s="70"/>
      <c r="J367" s="70"/>
      <c r="K367" s="70"/>
    </row>
    <row r="368" spans="1:11" ht="12.75">
      <c r="A368" s="70"/>
      <c r="B368" s="70"/>
      <c r="C368" s="70"/>
      <c r="D368" s="70"/>
      <c r="E368" s="70"/>
      <c r="F368" s="70"/>
      <c r="G368" s="70"/>
      <c r="H368" s="70"/>
      <c r="I368" s="70"/>
      <c r="J368" s="70"/>
      <c r="K368" s="70"/>
    </row>
    <row r="369" spans="1:11" ht="12.75">
      <c r="A369" s="70"/>
      <c r="B369" s="70"/>
      <c r="C369" s="70"/>
      <c r="D369" s="70"/>
      <c r="E369" s="70"/>
      <c r="F369" s="70"/>
      <c r="G369" s="70"/>
      <c r="H369" s="70"/>
      <c r="I369" s="70"/>
      <c r="J369" s="70"/>
      <c r="K369" s="70"/>
    </row>
    <row r="370" spans="1:11" ht="12.75">
      <c r="A370" s="70"/>
      <c r="B370" s="70"/>
      <c r="C370" s="70"/>
      <c r="D370" s="70"/>
      <c r="E370" s="70"/>
      <c r="F370" s="70"/>
      <c r="G370" s="70"/>
      <c r="H370" s="70"/>
      <c r="I370" s="70"/>
      <c r="J370" s="70"/>
      <c r="K370" s="70"/>
    </row>
    <row r="371" spans="1:11" ht="12.75">
      <c r="A371" s="70"/>
      <c r="B371" s="70"/>
      <c r="C371" s="70"/>
      <c r="D371" s="70"/>
      <c r="E371" s="70"/>
      <c r="F371" s="70"/>
      <c r="G371" s="70"/>
      <c r="H371" s="70"/>
      <c r="I371" s="70"/>
      <c r="J371" s="70"/>
      <c r="K371" s="70"/>
    </row>
    <row r="372" spans="1:11" ht="12.75">
      <c r="A372" s="70"/>
      <c r="B372" s="70"/>
      <c r="C372" s="70"/>
      <c r="D372" s="70"/>
      <c r="E372" s="70"/>
      <c r="F372" s="70"/>
      <c r="G372" s="70"/>
      <c r="H372" s="70"/>
      <c r="I372" s="70"/>
      <c r="J372" s="70"/>
      <c r="K372" s="70"/>
    </row>
    <row r="373" spans="1:11" ht="12.75">
      <c r="A373" s="70"/>
      <c r="B373" s="70"/>
      <c r="C373" s="70"/>
      <c r="D373" s="70"/>
      <c r="E373" s="70"/>
      <c r="F373" s="70"/>
      <c r="G373" s="70"/>
      <c r="H373" s="70"/>
      <c r="I373" s="70"/>
      <c r="J373" s="70"/>
      <c r="K373" s="70"/>
    </row>
    <row r="374" spans="1:11" ht="12.75">
      <c r="A374" s="70"/>
      <c r="B374" s="70"/>
      <c r="C374" s="70"/>
      <c r="D374" s="70"/>
      <c r="E374" s="70"/>
      <c r="F374" s="70"/>
      <c r="G374" s="70"/>
      <c r="H374" s="70"/>
      <c r="I374" s="70"/>
      <c r="J374" s="70"/>
      <c r="K374" s="70"/>
    </row>
    <row r="375" spans="1:11" ht="12.75">
      <c r="A375" s="70"/>
      <c r="B375" s="70"/>
      <c r="C375" s="70"/>
      <c r="D375" s="70"/>
      <c r="E375" s="70"/>
      <c r="F375" s="70"/>
      <c r="G375" s="70"/>
      <c r="H375" s="70"/>
      <c r="I375" s="70"/>
      <c r="J375" s="70"/>
      <c r="K375" s="70"/>
    </row>
    <row r="376" spans="1:11" ht="12.75">
      <c r="A376" s="70"/>
      <c r="B376" s="70"/>
      <c r="C376" s="70"/>
      <c r="D376" s="70"/>
      <c r="E376" s="70"/>
      <c r="F376" s="70"/>
      <c r="G376" s="70"/>
      <c r="H376" s="70"/>
      <c r="I376" s="70"/>
      <c r="J376" s="70"/>
      <c r="K376" s="70"/>
    </row>
    <row r="377" spans="1:11" ht="12.75">
      <c r="A377" s="70"/>
      <c r="B377" s="70"/>
      <c r="C377" s="70"/>
      <c r="D377" s="70"/>
      <c r="E377" s="70"/>
      <c r="F377" s="70"/>
      <c r="G377" s="70"/>
      <c r="H377" s="70"/>
      <c r="I377" s="70"/>
      <c r="J377" s="70"/>
      <c r="K377" s="70"/>
    </row>
    <row r="378" spans="1:11" ht="12.75">
      <c r="A378" s="70"/>
      <c r="B378" s="70"/>
      <c r="C378" s="70"/>
      <c r="D378" s="70"/>
      <c r="E378" s="70"/>
      <c r="F378" s="70"/>
      <c r="G378" s="70"/>
      <c r="H378" s="70"/>
      <c r="I378" s="70"/>
      <c r="J378" s="70"/>
      <c r="K378" s="70"/>
    </row>
    <row r="379" spans="1:11" ht="12.75">
      <c r="A379" s="70"/>
      <c r="B379" s="70"/>
      <c r="C379" s="70"/>
      <c r="D379" s="70"/>
      <c r="E379" s="70"/>
      <c r="F379" s="70"/>
      <c r="G379" s="70"/>
      <c r="H379" s="70"/>
      <c r="I379" s="70"/>
      <c r="J379" s="70"/>
      <c r="K379" s="70"/>
    </row>
    <row r="380" spans="1:11" ht="12.75">
      <c r="A380" s="70"/>
      <c r="B380" s="70"/>
      <c r="C380" s="70"/>
      <c r="D380" s="70"/>
      <c r="E380" s="70"/>
      <c r="F380" s="70"/>
      <c r="G380" s="70"/>
      <c r="H380" s="70"/>
      <c r="I380" s="70"/>
      <c r="J380" s="70"/>
      <c r="K380" s="70"/>
    </row>
    <row r="381" spans="1:11" ht="12.75">
      <c r="A381" s="70"/>
      <c r="B381" s="70"/>
      <c r="C381" s="70"/>
      <c r="D381" s="70"/>
      <c r="E381" s="70"/>
      <c r="F381" s="70"/>
      <c r="G381" s="70"/>
      <c r="H381" s="70"/>
      <c r="I381" s="70"/>
      <c r="J381" s="70"/>
      <c r="K381" s="70"/>
    </row>
    <row r="382" spans="1:11" ht="12.75">
      <c r="A382" s="70"/>
      <c r="B382" s="70"/>
      <c r="C382" s="70"/>
      <c r="D382" s="70"/>
      <c r="E382" s="70"/>
      <c r="F382" s="70"/>
      <c r="G382" s="70"/>
      <c r="H382" s="70"/>
      <c r="I382" s="70"/>
      <c r="J382" s="70"/>
      <c r="K382" s="70"/>
    </row>
    <row r="383" spans="1:11" ht="12.75">
      <c r="A383" s="70"/>
      <c r="B383" s="70"/>
      <c r="C383" s="70"/>
      <c r="D383" s="70"/>
      <c r="E383" s="70"/>
      <c r="F383" s="70"/>
      <c r="G383" s="70"/>
      <c r="H383" s="70"/>
      <c r="I383" s="70"/>
      <c r="J383" s="70"/>
      <c r="K383" s="70"/>
    </row>
    <row r="384" spans="1:11" ht="12.75">
      <c r="A384" s="70"/>
      <c r="B384" s="70"/>
      <c r="C384" s="70"/>
      <c r="D384" s="70"/>
      <c r="E384" s="70"/>
      <c r="F384" s="70"/>
      <c r="G384" s="70"/>
      <c r="H384" s="70"/>
      <c r="I384" s="70"/>
      <c r="J384" s="70"/>
      <c r="K384" s="70"/>
    </row>
    <row r="385" spans="1:11" ht="12.75">
      <c r="A385" s="70"/>
      <c r="B385" s="70"/>
      <c r="C385" s="70"/>
      <c r="D385" s="70"/>
      <c r="E385" s="70"/>
      <c r="F385" s="70"/>
      <c r="G385" s="70"/>
      <c r="H385" s="70"/>
      <c r="I385" s="70"/>
      <c r="J385" s="70"/>
      <c r="K385" s="70"/>
    </row>
    <row r="386" spans="1:11" ht="12.75">
      <c r="A386" s="70"/>
      <c r="B386" s="70"/>
      <c r="C386" s="70"/>
      <c r="D386" s="70"/>
      <c r="E386" s="70"/>
      <c r="F386" s="70"/>
      <c r="G386" s="70"/>
      <c r="H386" s="70"/>
      <c r="I386" s="70"/>
      <c r="J386" s="70"/>
      <c r="K386" s="70"/>
    </row>
    <row r="387" spans="1:11" ht="12.75">
      <c r="A387" s="70"/>
      <c r="B387" s="70"/>
      <c r="C387" s="70"/>
      <c r="D387" s="70"/>
      <c r="E387" s="70"/>
      <c r="F387" s="70"/>
      <c r="G387" s="70"/>
      <c r="H387" s="70"/>
      <c r="I387" s="70"/>
      <c r="J387" s="70"/>
      <c r="K387" s="70"/>
    </row>
    <row r="388" spans="1:11" ht="12.75">
      <c r="A388" s="70"/>
      <c r="B388" s="70"/>
      <c r="C388" s="70"/>
      <c r="D388" s="70"/>
      <c r="E388" s="70"/>
      <c r="F388" s="70"/>
      <c r="G388" s="70"/>
      <c r="H388" s="70"/>
      <c r="I388" s="70"/>
      <c r="J388" s="70"/>
      <c r="K388" s="70"/>
    </row>
    <row r="389" spans="1:11" ht="12.75">
      <c r="A389" s="70"/>
      <c r="B389" s="70"/>
      <c r="C389" s="70"/>
      <c r="D389" s="70"/>
      <c r="E389" s="70"/>
      <c r="F389" s="70"/>
      <c r="G389" s="70"/>
      <c r="H389" s="70"/>
      <c r="I389" s="70"/>
      <c r="J389" s="70"/>
      <c r="K389" s="70"/>
    </row>
    <row r="390" spans="1:11" ht="12.75">
      <c r="A390" s="70"/>
      <c r="B390" s="70"/>
      <c r="C390" s="70"/>
      <c r="D390" s="70"/>
      <c r="E390" s="70"/>
      <c r="F390" s="70"/>
      <c r="G390" s="70"/>
      <c r="H390" s="70"/>
      <c r="I390" s="70"/>
      <c r="J390" s="70"/>
      <c r="K390" s="70"/>
    </row>
    <row r="391" spans="1:11" ht="12.75">
      <c r="A391" s="70"/>
      <c r="B391" s="70"/>
      <c r="C391" s="70"/>
      <c r="D391" s="70"/>
      <c r="E391" s="70"/>
      <c r="F391" s="70"/>
      <c r="G391" s="70"/>
      <c r="H391" s="70"/>
      <c r="I391" s="70"/>
      <c r="J391" s="70"/>
      <c r="K391" s="70"/>
    </row>
    <row r="392" spans="1:11" ht="12.75">
      <c r="A392" s="70"/>
      <c r="B392" s="70"/>
      <c r="C392" s="70"/>
      <c r="D392" s="70"/>
      <c r="E392" s="70"/>
      <c r="F392" s="70"/>
      <c r="G392" s="70"/>
      <c r="H392" s="70"/>
      <c r="I392" s="70"/>
      <c r="J392" s="70"/>
      <c r="K392" s="70"/>
    </row>
    <row r="393" spans="1:11" ht="12.75">
      <c r="A393" s="70"/>
      <c r="B393" s="70"/>
      <c r="C393" s="70"/>
      <c r="D393" s="70"/>
      <c r="E393" s="70"/>
      <c r="F393" s="70"/>
      <c r="G393" s="70"/>
      <c r="H393" s="70"/>
      <c r="I393" s="70"/>
      <c r="J393" s="70"/>
      <c r="K393" s="70"/>
    </row>
    <row r="394" spans="1:11" ht="12.75">
      <c r="A394" s="70"/>
      <c r="B394" s="70"/>
      <c r="C394" s="70"/>
      <c r="D394" s="70"/>
      <c r="E394" s="70"/>
      <c r="F394" s="70"/>
      <c r="G394" s="70"/>
      <c r="H394" s="70"/>
      <c r="I394" s="70"/>
      <c r="J394" s="70"/>
      <c r="K394" s="70"/>
    </row>
    <row r="395" spans="1:11" ht="12.75">
      <c r="A395" s="70"/>
      <c r="B395" s="70"/>
      <c r="C395" s="70"/>
      <c r="D395" s="70"/>
      <c r="E395" s="70"/>
      <c r="F395" s="70"/>
      <c r="G395" s="70"/>
      <c r="H395" s="70"/>
      <c r="I395" s="70"/>
      <c r="J395" s="70"/>
      <c r="K395" s="70"/>
    </row>
    <row r="396" spans="1:11" ht="12.75">
      <c r="A396" s="70"/>
      <c r="B396" s="70"/>
      <c r="C396" s="70"/>
      <c r="D396" s="70"/>
      <c r="E396" s="70"/>
      <c r="F396" s="70"/>
      <c r="G396" s="70"/>
      <c r="H396" s="70"/>
      <c r="I396" s="70"/>
      <c r="J396" s="70"/>
      <c r="K396" s="70"/>
    </row>
    <row r="397" spans="1:11" ht="12.75">
      <c r="A397" s="70"/>
      <c r="B397" s="70"/>
      <c r="C397" s="70"/>
      <c r="D397" s="70"/>
      <c r="E397" s="70"/>
      <c r="F397" s="70"/>
      <c r="G397" s="70"/>
      <c r="H397" s="70"/>
      <c r="I397" s="70"/>
      <c r="J397" s="70"/>
      <c r="K397" s="70"/>
    </row>
    <row r="398" spans="1:11" ht="12.75">
      <c r="A398" s="70"/>
      <c r="B398" s="70"/>
      <c r="C398" s="70"/>
      <c r="D398" s="70"/>
      <c r="E398" s="70"/>
      <c r="F398" s="70"/>
      <c r="G398" s="70"/>
      <c r="H398" s="70"/>
      <c r="I398" s="70"/>
      <c r="J398" s="70"/>
      <c r="K398" s="70"/>
    </row>
    <row r="399" spans="1:11" ht="12.75">
      <c r="A399" s="70"/>
      <c r="B399" s="70"/>
      <c r="C399" s="70"/>
      <c r="D399" s="70"/>
      <c r="E399" s="70"/>
      <c r="F399" s="70"/>
      <c r="G399" s="70"/>
      <c r="H399" s="70"/>
      <c r="I399" s="70"/>
      <c r="J399" s="70"/>
      <c r="K399" s="70"/>
    </row>
    <row r="400" spans="1:11" ht="12.75">
      <c r="A400" s="70"/>
      <c r="B400" s="70"/>
      <c r="C400" s="70"/>
      <c r="D400" s="70"/>
      <c r="E400" s="70"/>
      <c r="F400" s="70"/>
      <c r="G400" s="70"/>
      <c r="H400" s="70"/>
      <c r="I400" s="70"/>
      <c r="J400" s="70"/>
      <c r="K400" s="70"/>
    </row>
    <row r="401" spans="1:11" ht="12.75">
      <c r="A401" s="70"/>
      <c r="B401" s="70"/>
      <c r="C401" s="70"/>
      <c r="D401" s="70"/>
      <c r="E401" s="70"/>
      <c r="F401" s="70"/>
      <c r="G401" s="70"/>
      <c r="H401" s="70"/>
      <c r="I401" s="70"/>
      <c r="J401" s="70"/>
      <c r="K401" s="70"/>
    </row>
    <row r="402" spans="1:11" ht="12.75">
      <c r="A402" s="70"/>
      <c r="B402" s="70"/>
      <c r="C402" s="70"/>
      <c r="D402" s="70"/>
      <c r="E402" s="70"/>
      <c r="F402" s="70"/>
      <c r="G402" s="70"/>
      <c r="H402" s="70"/>
      <c r="I402" s="70"/>
      <c r="J402" s="70"/>
      <c r="K402" s="70"/>
    </row>
    <row r="403" spans="1:11" ht="12.75">
      <c r="A403" s="70"/>
      <c r="B403" s="70"/>
      <c r="C403" s="70"/>
      <c r="D403" s="70"/>
      <c r="E403" s="70"/>
      <c r="F403" s="70"/>
      <c r="G403" s="70"/>
      <c r="H403" s="70"/>
      <c r="I403" s="70"/>
      <c r="J403" s="70"/>
      <c r="K403" s="70"/>
    </row>
    <row r="404" spans="1:11" ht="12.75">
      <c r="A404" s="70"/>
      <c r="B404" s="70"/>
      <c r="C404" s="70"/>
      <c r="D404" s="70"/>
      <c r="E404" s="70"/>
      <c r="F404" s="70"/>
      <c r="G404" s="70"/>
      <c r="H404" s="70"/>
      <c r="I404" s="70"/>
      <c r="J404" s="70"/>
      <c r="K404" s="70"/>
    </row>
    <row r="405" spans="1:11" ht="12.75">
      <c r="A405" s="70"/>
      <c r="B405" s="70"/>
      <c r="C405" s="70"/>
      <c r="D405" s="70"/>
      <c r="E405" s="70"/>
      <c r="F405" s="70"/>
      <c r="G405" s="70"/>
      <c r="H405" s="70"/>
      <c r="I405" s="70"/>
      <c r="J405" s="70"/>
      <c r="K405" s="70"/>
    </row>
    <row r="406" spans="1:11" ht="12.75">
      <c r="A406" s="70"/>
      <c r="B406" s="70"/>
      <c r="C406" s="70"/>
      <c r="D406" s="70"/>
      <c r="E406" s="70"/>
      <c r="F406" s="70"/>
      <c r="G406" s="70"/>
      <c r="H406" s="70"/>
      <c r="I406" s="70"/>
      <c r="J406" s="70"/>
      <c r="K406" s="70"/>
    </row>
    <row r="407" spans="1:11" ht="12.75">
      <c r="A407" s="70"/>
      <c r="B407" s="70"/>
      <c r="C407" s="70"/>
      <c r="D407" s="70"/>
      <c r="E407" s="70"/>
      <c r="F407" s="70"/>
      <c r="G407" s="70"/>
      <c r="H407" s="70"/>
      <c r="I407" s="70"/>
      <c r="J407" s="70"/>
      <c r="K407" s="70"/>
    </row>
    <row r="408" spans="1:11" ht="12.75">
      <c r="A408" s="70"/>
      <c r="B408" s="70"/>
      <c r="C408" s="70"/>
      <c r="D408" s="70"/>
      <c r="E408" s="70"/>
      <c r="F408" s="70"/>
      <c r="G408" s="70"/>
      <c r="H408" s="70"/>
      <c r="I408" s="70"/>
      <c r="J408" s="70"/>
      <c r="K408" s="70"/>
    </row>
    <row r="409" spans="1:11" ht="12.75">
      <c r="A409" s="70"/>
      <c r="B409" s="70"/>
      <c r="C409" s="70"/>
      <c r="D409" s="70"/>
      <c r="E409" s="70"/>
      <c r="F409" s="70"/>
      <c r="G409" s="70"/>
      <c r="H409" s="70"/>
      <c r="I409" s="70"/>
      <c r="J409" s="70"/>
      <c r="K409" s="70"/>
    </row>
    <row r="410" spans="1:11" ht="12.75">
      <c r="A410" s="70"/>
      <c r="B410" s="70"/>
      <c r="C410" s="70"/>
      <c r="D410" s="70"/>
      <c r="E410" s="70"/>
      <c r="F410" s="70"/>
      <c r="G410" s="70"/>
      <c r="H410" s="70"/>
      <c r="I410" s="70"/>
      <c r="J410" s="70"/>
      <c r="K410" s="70"/>
    </row>
    <row r="411" spans="1:11" ht="12.75">
      <c r="A411" s="70"/>
      <c r="B411" s="70"/>
      <c r="C411" s="70"/>
      <c r="D411" s="70"/>
      <c r="E411" s="70"/>
      <c r="F411" s="70"/>
      <c r="G411" s="70"/>
      <c r="H411" s="70"/>
      <c r="I411" s="70"/>
      <c r="J411" s="70"/>
      <c r="K411" s="70"/>
    </row>
    <row r="412" spans="1:11" ht="12.75">
      <c r="A412" s="70"/>
      <c r="B412" s="70"/>
      <c r="C412" s="70"/>
      <c r="D412" s="70"/>
      <c r="E412" s="70"/>
      <c r="F412" s="70"/>
      <c r="G412" s="70"/>
      <c r="H412" s="70"/>
      <c r="I412" s="70"/>
      <c r="J412" s="70"/>
      <c r="K412" s="70"/>
    </row>
    <row r="413" spans="1:11" ht="12.75">
      <c r="A413" s="70"/>
      <c r="B413" s="70"/>
      <c r="C413" s="70"/>
      <c r="D413" s="70"/>
      <c r="E413" s="70"/>
      <c r="F413" s="70"/>
      <c r="G413" s="70"/>
      <c r="H413" s="70"/>
      <c r="I413" s="70"/>
      <c r="J413" s="70"/>
      <c r="K413" s="70"/>
    </row>
    <row r="414" spans="1:11" ht="12.75">
      <c r="A414" s="70"/>
      <c r="B414" s="70"/>
      <c r="C414" s="70"/>
      <c r="D414" s="70"/>
      <c r="E414" s="70"/>
      <c r="F414" s="70"/>
      <c r="G414" s="70"/>
      <c r="H414" s="70"/>
      <c r="I414" s="70"/>
      <c r="J414" s="70"/>
      <c r="K414" s="70"/>
    </row>
    <row r="415" spans="1:11" ht="12.75">
      <c r="A415" s="70"/>
      <c r="B415" s="70"/>
      <c r="C415" s="70"/>
      <c r="D415" s="70"/>
      <c r="E415" s="70"/>
      <c r="F415" s="70"/>
      <c r="G415" s="70"/>
      <c r="H415" s="70"/>
      <c r="I415" s="70"/>
      <c r="J415" s="70"/>
      <c r="K415" s="70"/>
    </row>
    <row r="416" spans="1:11" ht="12.75">
      <c r="A416" s="70"/>
      <c r="B416" s="70"/>
      <c r="C416" s="70"/>
      <c r="D416" s="70"/>
      <c r="E416" s="70"/>
      <c r="F416" s="70"/>
      <c r="G416" s="70"/>
      <c r="H416" s="70"/>
      <c r="I416" s="70"/>
      <c r="J416" s="70"/>
      <c r="K416" s="70"/>
    </row>
    <row r="417" spans="1:11" ht="12.75">
      <c r="A417" s="70"/>
      <c r="B417" s="70"/>
      <c r="C417" s="70"/>
      <c r="D417" s="70"/>
      <c r="E417" s="70"/>
      <c r="F417" s="70"/>
      <c r="G417" s="70"/>
      <c r="H417" s="70"/>
      <c r="I417" s="70"/>
      <c r="J417" s="70"/>
      <c r="K417" s="70"/>
    </row>
    <row r="418" spans="1:11" ht="12.75">
      <c r="A418" s="70"/>
      <c r="B418" s="70"/>
      <c r="C418" s="70"/>
      <c r="D418" s="70"/>
      <c r="E418" s="70"/>
      <c r="F418" s="70"/>
      <c r="G418" s="70"/>
      <c r="H418" s="70"/>
      <c r="I418" s="70"/>
      <c r="J418" s="70"/>
      <c r="K418" s="70"/>
    </row>
    <row r="419" spans="1:11" ht="12.75">
      <c r="A419" s="70"/>
      <c r="B419" s="70"/>
      <c r="C419" s="70"/>
      <c r="D419" s="70"/>
      <c r="E419" s="70"/>
      <c r="F419" s="70"/>
      <c r="G419" s="70"/>
      <c r="H419" s="70"/>
      <c r="I419" s="70"/>
      <c r="J419" s="70"/>
      <c r="K419" s="70"/>
    </row>
    <row r="420" spans="1:11" ht="12.75">
      <c r="A420" s="70"/>
      <c r="B420" s="70"/>
      <c r="C420" s="70"/>
      <c r="D420" s="70"/>
      <c r="E420" s="70"/>
      <c r="F420" s="70"/>
      <c r="G420" s="70"/>
      <c r="H420" s="70"/>
      <c r="I420" s="70"/>
      <c r="J420" s="70"/>
      <c r="K420" s="70"/>
    </row>
    <row r="421" spans="1:11" ht="12.75">
      <c r="A421" s="70"/>
      <c r="B421" s="70"/>
      <c r="C421" s="70"/>
      <c r="D421" s="70"/>
      <c r="E421" s="70"/>
      <c r="F421" s="70"/>
      <c r="G421" s="70"/>
      <c r="H421" s="70"/>
      <c r="I421" s="70"/>
      <c r="J421" s="70"/>
      <c r="K421" s="70"/>
    </row>
    <row r="422" spans="1:11" ht="12.75">
      <c r="A422" s="70"/>
      <c r="B422" s="70"/>
      <c r="C422" s="70"/>
      <c r="D422" s="70"/>
      <c r="E422" s="70"/>
      <c r="F422" s="70"/>
      <c r="G422" s="70"/>
      <c r="H422" s="70"/>
      <c r="I422" s="70"/>
      <c r="J422" s="70"/>
      <c r="K422" s="70"/>
    </row>
    <row r="423" spans="1:11" ht="12.75">
      <c r="A423" s="70"/>
      <c r="B423" s="70"/>
      <c r="C423" s="70"/>
      <c r="D423" s="70"/>
      <c r="E423" s="70"/>
      <c r="F423" s="70"/>
      <c r="G423" s="70"/>
      <c r="H423" s="70"/>
      <c r="I423" s="70"/>
      <c r="J423" s="70"/>
      <c r="K423" s="70"/>
    </row>
    <row r="424" spans="1:11" ht="12.75">
      <c r="A424" s="70"/>
      <c r="B424" s="70"/>
      <c r="C424" s="70"/>
      <c r="D424" s="70"/>
      <c r="E424" s="70"/>
      <c r="F424" s="70"/>
      <c r="G424" s="70"/>
      <c r="H424" s="70"/>
      <c r="I424" s="70"/>
      <c r="J424" s="70"/>
      <c r="K424" s="70"/>
    </row>
    <row r="425" spans="1:11" ht="12.75">
      <c r="A425" s="70"/>
      <c r="B425" s="70"/>
      <c r="C425" s="70"/>
      <c r="D425" s="70"/>
      <c r="E425" s="70"/>
      <c r="F425" s="70"/>
      <c r="G425" s="70"/>
      <c r="H425" s="70"/>
      <c r="I425" s="70"/>
      <c r="J425" s="70"/>
      <c r="K425" s="70"/>
    </row>
    <row r="426" spans="1:11" ht="12.75">
      <c r="A426" s="70"/>
      <c r="B426" s="70"/>
      <c r="C426" s="70"/>
      <c r="D426" s="70"/>
      <c r="E426" s="70"/>
      <c r="F426" s="70"/>
      <c r="G426" s="70"/>
      <c r="H426" s="70"/>
      <c r="I426" s="70"/>
      <c r="J426" s="70"/>
      <c r="K426" s="70"/>
    </row>
    <row r="427" spans="1:11" ht="12.75">
      <c r="A427" s="70"/>
      <c r="B427" s="70"/>
      <c r="C427" s="70"/>
      <c r="D427" s="70"/>
      <c r="E427" s="70"/>
      <c r="F427" s="70"/>
      <c r="G427" s="70"/>
      <c r="H427" s="70"/>
      <c r="I427" s="70"/>
      <c r="J427" s="70"/>
      <c r="K427" s="70"/>
    </row>
    <row r="428" spans="1:11" ht="12.75">
      <c r="A428" s="70"/>
      <c r="B428" s="70"/>
      <c r="C428" s="70"/>
      <c r="D428" s="70"/>
      <c r="E428" s="70"/>
      <c r="F428" s="70"/>
      <c r="G428" s="70"/>
      <c r="H428" s="70"/>
      <c r="I428" s="70"/>
      <c r="J428" s="70"/>
      <c r="K428" s="70"/>
    </row>
    <row r="429" spans="1:11" ht="12.75">
      <c r="A429" s="70"/>
      <c r="B429" s="70"/>
      <c r="C429" s="70"/>
      <c r="D429" s="70"/>
      <c r="E429" s="70"/>
      <c r="F429" s="70"/>
      <c r="G429" s="70"/>
      <c r="H429" s="70"/>
      <c r="I429" s="70"/>
      <c r="J429" s="70"/>
      <c r="K429" s="70"/>
    </row>
    <row r="430" spans="1:11" ht="12.75">
      <c r="A430" s="70"/>
      <c r="B430" s="70"/>
      <c r="C430" s="70"/>
      <c r="D430" s="70"/>
      <c r="E430" s="70"/>
      <c r="F430" s="70"/>
      <c r="G430" s="70"/>
      <c r="H430" s="70"/>
      <c r="I430" s="70"/>
      <c r="J430" s="70"/>
      <c r="K430" s="70"/>
    </row>
    <row r="431" spans="1:11" ht="12.75">
      <c r="A431" s="70"/>
      <c r="B431" s="70"/>
      <c r="C431" s="70"/>
      <c r="D431" s="70"/>
      <c r="E431" s="70"/>
      <c r="F431" s="70"/>
      <c r="G431" s="70"/>
      <c r="H431" s="70"/>
      <c r="I431" s="70"/>
      <c r="J431" s="70"/>
      <c r="K431" s="70"/>
    </row>
    <row r="432" spans="1:11" ht="12.75">
      <c r="A432" s="70"/>
      <c r="B432" s="70"/>
      <c r="C432" s="70"/>
      <c r="D432" s="70"/>
      <c r="E432" s="70"/>
      <c r="F432" s="70"/>
      <c r="G432" s="70"/>
      <c r="H432" s="70"/>
      <c r="I432" s="70"/>
      <c r="J432" s="70"/>
      <c r="K432" s="70"/>
    </row>
    <row r="433" spans="1:11" ht="12.75">
      <c r="A433" s="70"/>
      <c r="B433" s="70"/>
      <c r="C433" s="70"/>
      <c r="D433" s="70"/>
      <c r="E433" s="70"/>
      <c r="F433" s="70"/>
      <c r="G433" s="70"/>
      <c r="H433" s="70"/>
      <c r="I433" s="70"/>
      <c r="J433" s="70"/>
      <c r="K433" s="70"/>
    </row>
    <row r="434" spans="1:11" ht="12.75">
      <c r="A434" s="70"/>
      <c r="B434" s="70"/>
      <c r="C434" s="70"/>
      <c r="D434" s="70"/>
      <c r="E434" s="70"/>
      <c r="F434" s="70"/>
      <c r="G434" s="70"/>
      <c r="H434" s="70"/>
      <c r="I434" s="70"/>
      <c r="J434" s="70"/>
      <c r="K434" s="70"/>
    </row>
    <row r="435" spans="1:11" ht="12.75">
      <c r="A435" s="70"/>
      <c r="B435" s="70"/>
      <c r="C435" s="70"/>
      <c r="D435" s="70"/>
      <c r="E435" s="70"/>
      <c r="F435" s="70"/>
      <c r="G435" s="70"/>
      <c r="H435" s="70"/>
      <c r="I435" s="70"/>
      <c r="J435" s="70"/>
      <c r="K435" s="70"/>
    </row>
    <row r="436" spans="1:11" ht="12.75">
      <c r="A436" s="70"/>
      <c r="B436" s="70"/>
      <c r="C436" s="70"/>
      <c r="D436" s="70"/>
      <c r="E436" s="70"/>
      <c r="F436" s="70"/>
      <c r="G436" s="70"/>
      <c r="H436" s="70"/>
      <c r="I436" s="70"/>
      <c r="J436" s="70"/>
      <c r="K436" s="70"/>
    </row>
    <row r="437" spans="1:11" ht="12.75">
      <c r="A437" s="70"/>
      <c r="B437" s="70"/>
      <c r="C437" s="70"/>
      <c r="D437" s="70"/>
      <c r="E437" s="70"/>
      <c r="F437" s="70"/>
      <c r="G437" s="70"/>
      <c r="H437" s="70"/>
      <c r="I437" s="70"/>
      <c r="J437" s="70"/>
      <c r="K437" s="70"/>
    </row>
    <row r="438" spans="1:11" ht="12.75">
      <c r="A438" s="70"/>
      <c r="B438" s="70"/>
      <c r="C438" s="70"/>
      <c r="D438" s="70"/>
      <c r="E438" s="70"/>
      <c r="F438" s="70"/>
      <c r="G438" s="70"/>
      <c r="H438" s="70"/>
      <c r="I438" s="70"/>
      <c r="J438" s="70"/>
      <c r="K438" s="70"/>
    </row>
    <row r="439" spans="1:11" ht="12.75">
      <c r="A439" s="70"/>
      <c r="B439" s="70"/>
      <c r="C439" s="70"/>
      <c r="D439" s="70"/>
      <c r="E439" s="70"/>
      <c r="F439" s="70"/>
      <c r="G439" s="70"/>
      <c r="H439" s="70"/>
      <c r="I439" s="70"/>
      <c r="J439" s="70"/>
      <c r="K439" s="70"/>
    </row>
    <row r="440" spans="1:11" ht="12.75">
      <c r="A440" s="70"/>
      <c r="B440" s="70"/>
      <c r="C440" s="70"/>
      <c r="D440" s="70"/>
      <c r="E440" s="70"/>
      <c r="F440" s="70"/>
      <c r="G440" s="70"/>
      <c r="H440" s="70"/>
      <c r="I440" s="70"/>
      <c r="J440" s="70"/>
      <c r="K440" s="70"/>
    </row>
    <row r="441" spans="1:11" ht="12.75">
      <c r="A441" s="70"/>
      <c r="B441" s="70"/>
      <c r="C441" s="70"/>
      <c r="D441" s="70"/>
      <c r="E441" s="70"/>
      <c r="F441" s="70"/>
      <c r="G441" s="70"/>
      <c r="H441" s="70"/>
      <c r="I441" s="70"/>
      <c r="J441" s="70"/>
      <c r="K441" s="70"/>
    </row>
    <row r="442" spans="1:11" ht="12.75">
      <c r="A442" s="70"/>
      <c r="B442" s="70"/>
      <c r="C442" s="70"/>
      <c r="D442" s="70"/>
      <c r="E442" s="70"/>
      <c r="F442" s="70"/>
      <c r="G442" s="70"/>
      <c r="H442" s="70"/>
      <c r="I442" s="70"/>
      <c r="J442" s="70"/>
      <c r="K442" s="70"/>
    </row>
    <row r="443" spans="1:11" ht="12.75">
      <c r="A443" s="70"/>
      <c r="B443" s="70"/>
      <c r="C443" s="70"/>
      <c r="D443" s="70"/>
      <c r="E443" s="70"/>
      <c r="F443" s="70"/>
      <c r="G443" s="70"/>
      <c r="H443" s="70"/>
      <c r="I443" s="70"/>
      <c r="J443" s="70"/>
      <c r="K443" s="70"/>
    </row>
    <row r="444" spans="1:11" ht="12.75">
      <c r="A444" s="70"/>
      <c r="B444" s="70"/>
      <c r="C444" s="70"/>
      <c r="D444" s="70"/>
      <c r="E444" s="70"/>
      <c r="F444" s="70"/>
      <c r="G444" s="70"/>
      <c r="H444" s="70"/>
      <c r="I444" s="70"/>
      <c r="J444" s="70"/>
      <c r="K444" s="70"/>
    </row>
    <row r="445" spans="1:11" ht="12.75">
      <c r="A445" s="70"/>
      <c r="B445" s="70"/>
      <c r="C445" s="70"/>
      <c r="D445" s="70"/>
      <c r="E445" s="70"/>
      <c r="F445" s="70"/>
      <c r="G445" s="70"/>
      <c r="H445" s="70"/>
      <c r="I445" s="70"/>
      <c r="J445" s="70"/>
      <c r="K445" s="70"/>
    </row>
    <row r="446" spans="1:11" ht="12.75">
      <c r="A446" s="70"/>
      <c r="B446" s="70"/>
      <c r="C446" s="70"/>
      <c r="D446" s="70"/>
      <c r="E446" s="70"/>
      <c r="F446" s="70"/>
      <c r="G446" s="70"/>
      <c r="H446" s="70"/>
      <c r="I446" s="70"/>
      <c r="J446" s="70"/>
      <c r="K446" s="70"/>
    </row>
    <row r="447" spans="1:11" ht="12.75">
      <c r="A447" s="70"/>
      <c r="B447" s="70"/>
      <c r="C447" s="70"/>
      <c r="D447" s="70"/>
      <c r="E447" s="70"/>
      <c r="F447" s="70"/>
      <c r="G447" s="70"/>
      <c r="H447" s="70"/>
      <c r="I447" s="70"/>
      <c r="J447" s="70"/>
      <c r="K447" s="70"/>
    </row>
    <row r="448" spans="1:11" ht="12.75">
      <c r="A448" s="70"/>
      <c r="B448" s="70"/>
      <c r="C448" s="70"/>
      <c r="D448" s="70"/>
      <c r="E448" s="70"/>
      <c r="F448" s="70"/>
      <c r="G448" s="70"/>
      <c r="H448" s="70"/>
      <c r="I448" s="70"/>
      <c r="J448" s="70"/>
      <c r="K448" s="70"/>
    </row>
    <row r="449" spans="1:11" ht="12.75">
      <c r="A449" s="70"/>
      <c r="B449" s="70"/>
      <c r="C449" s="70"/>
      <c r="D449" s="70"/>
      <c r="E449" s="70"/>
      <c r="F449" s="70"/>
      <c r="G449" s="70"/>
      <c r="H449" s="70"/>
      <c r="I449" s="70"/>
      <c r="J449" s="70"/>
      <c r="K449" s="70"/>
    </row>
    <row r="450" spans="1:11" ht="12.75">
      <c r="A450" s="70"/>
      <c r="B450" s="70"/>
      <c r="C450" s="70"/>
      <c r="D450" s="70"/>
      <c r="E450" s="70"/>
      <c r="F450" s="70"/>
      <c r="G450" s="70"/>
      <c r="H450" s="70"/>
      <c r="I450" s="70"/>
      <c r="J450" s="70"/>
      <c r="K450" s="70"/>
    </row>
    <row r="451" spans="1:11" ht="12.75">
      <c r="A451" s="70"/>
      <c r="B451" s="70"/>
      <c r="C451" s="70"/>
      <c r="D451" s="70"/>
      <c r="E451" s="70"/>
      <c r="F451" s="70"/>
      <c r="G451" s="70"/>
      <c r="H451" s="70"/>
      <c r="I451" s="70"/>
      <c r="J451" s="70"/>
      <c r="K451" s="70"/>
    </row>
    <row r="452" spans="1:11" ht="12.75">
      <c r="A452" s="70"/>
      <c r="B452" s="70"/>
      <c r="C452" s="70"/>
      <c r="D452" s="70"/>
      <c r="E452" s="70"/>
      <c r="F452" s="70"/>
      <c r="G452" s="70"/>
      <c r="H452" s="70"/>
      <c r="I452" s="70"/>
      <c r="J452" s="70"/>
      <c r="K452" s="70"/>
    </row>
    <row r="453" spans="1:11" ht="12.75">
      <c r="A453" s="70"/>
      <c r="B453" s="70"/>
      <c r="C453" s="70"/>
      <c r="D453" s="70"/>
      <c r="E453" s="70"/>
      <c r="F453" s="70"/>
      <c r="G453" s="70"/>
      <c r="H453" s="70"/>
      <c r="I453" s="70"/>
      <c r="J453" s="70"/>
      <c r="K453" s="70"/>
    </row>
    <row r="454" spans="1:11" ht="12.75">
      <c r="A454" s="70"/>
      <c r="B454" s="70"/>
      <c r="C454" s="70"/>
      <c r="D454" s="70"/>
      <c r="E454" s="70"/>
      <c r="F454" s="70"/>
      <c r="G454" s="70"/>
      <c r="H454" s="70"/>
      <c r="I454" s="70"/>
      <c r="J454" s="70"/>
      <c r="K454" s="70"/>
    </row>
    <row r="455" spans="1:11" ht="12.75">
      <c r="A455" s="70"/>
      <c r="B455" s="70"/>
      <c r="C455" s="70"/>
      <c r="D455" s="70"/>
      <c r="E455" s="70"/>
      <c r="F455" s="70"/>
      <c r="G455" s="70"/>
      <c r="H455" s="70"/>
      <c r="I455" s="70"/>
      <c r="J455" s="70"/>
      <c r="K455" s="70"/>
    </row>
    <row r="456" spans="1:11" ht="12.75">
      <c r="A456" s="70"/>
      <c r="B456" s="70"/>
      <c r="C456" s="70"/>
      <c r="D456" s="70"/>
      <c r="E456" s="70"/>
      <c r="F456" s="70"/>
      <c r="G456" s="70"/>
      <c r="H456" s="70"/>
      <c r="I456" s="70"/>
      <c r="J456" s="70"/>
      <c r="K456" s="70"/>
    </row>
    <row r="457" spans="1:11" ht="12.75">
      <c r="A457" s="70"/>
      <c r="B457" s="70"/>
      <c r="C457" s="70"/>
      <c r="D457" s="70"/>
      <c r="E457" s="70"/>
      <c r="F457" s="70"/>
      <c r="G457" s="70"/>
      <c r="H457" s="70"/>
      <c r="I457" s="70"/>
      <c r="J457" s="70"/>
      <c r="K457" s="70"/>
    </row>
    <row r="458" spans="1:11" ht="12.75">
      <c r="A458" s="70"/>
      <c r="B458" s="70"/>
      <c r="C458" s="70"/>
      <c r="D458" s="70"/>
      <c r="E458" s="70"/>
      <c r="F458" s="70"/>
      <c r="G458" s="70"/>
      <c r="H458" s="70"/>
      <c r="I458" s="70"/>
      <c r="J458" s="70"/>
      <c r="K458" s="70"/>
    </row>
    <row r="459" spans="1:11" ht="12.75">
      <c r="A459" s="70"/>
      <c r="B459" s="70"/>
      <c r="C459" s="70"/>
      <c r="D459" s="70"/>
      <c r="E459" s="70"/>
      <c r="F459" s="70"/>
      <c r="G459" s="70"/>
      <c r="H459" s="70"/>
      <c r="I459" s="70"/>
      <c r="J459" s="70"/>
      <c r="K459" s="70"/>
    </row>
    <row r="460" spans="1:11" ht="12.75">
      <c r="A460" s="70"/>
      <c r="B460" s="70"/>
      <c r="C460" s="70"/>
      <c r="D460" s="70"/>
      <c r="E460" s="70"/>
      <c r="F460" s="70"/>
      <c r="G460" s="70"/>
      <c r="H460" s="70"/>
      <c r="I460" s="70"/>
      <c r="J460" s="70"/>
      <c r="K460" s="70"/>
    </row>
    <row r="461" spans="1:11" ht="12.75">
      <c r="A461" s="70"/>
      <c r="B461" s="70"/>
      <c r="C461" s="70"/>
      <c r="D461" s="70"/>
      <c r="E461" s="70"/>
      <c r="F461" s="70"/>
      <c r="G461" s="70"/>
      <c r="H461" s="70"/>
      <c r="I461" s="70"/>
      <c r="J461" s="70"/>
      <c r="K461" s="70"/>
    </row>
    <row r="462" spans="1:11" ht="12.75">
      <c r="A462" s="70"/>
      <c r="B462" s="70"/>
      <c r="C462" s="70"/>
      <c r="D462" s="70"/>
      <c r="E462" s="70"/>
      <c r="F462" s="70"/>
      <c r="G462" s="70"/>
      <c r="H462" s="70"/>
      <c r="I462" s="70"/>
      <c r="J462" s="70"/>
      <c r="K462" s="70"/>
    </row>
    <row r="463" spans="1:11" ht="12.75">
      <c r="A463" s="70"/>
      <c r="B463" s="70"/>
      <c r="C463" s="70"/>
      <c r="D463" s="70"/>
      <c r="E463" s="70"/>
      <c r="F463" s="70"/>
      <c r="G463" s="70"/>
      <c r="H463" s="70"/>
      <c r="I463" s="70"/>
      <c r="J463" s="70"/>
      <c r="K463" s="70"/>
    </row>
    <row r="464" spans="1:11" ht="12.75">
      <c r="A464" s="70"/>
      <c r="B464" s="70"/>
      <c r="C464" s="70"/>
      <c r="D464" s="70"/>
      <c r="E464" s="70"/>
      <c r="F464" s="70"/>
      <c r="G464" s="70"/>
      <c r="H464" s="70"/>
      <c r="I464" s="70"/>
      <c r="J464" s="70"/>
      <c r="K464" s="70"/>
    </row>
    <row r="465" spans="1:11" ht="12.75">
      <c r="A465" s="70"/>
      <c r="B465" s="70"/>
      <c r="C465" s="70"/>
      <c r="D465" s="70"/>
      <c r="E465" s="70"/>
      <c r="F465" s="70"/>
      <c r="G465" s="70"/>
      <c r="H465" s="70"/>
      <c r="I465" s="70"/>
      <c r="J465" s="70"/>
      <c r="K465" s="70"/>
    </row>
    <row r="466" spans="1:11" ht="12.75">
      <c r="A466" s="70"/>
      <c r="B466" s="70"/>
      <c r="C466" s="70"/>
      <c r="D466" s="70"/>
      <c r="E466" s="70"/>
      <c r="F466" s="70"/>
      <c r="G466" s="70"/>
      <c r="H466" s="70"/>
      <c r="I466" s="70"/>
      <c r="J466" s="70"/>
      <c r="K466" s="70"/>
    </row>
    <row r="467" spans="1:11" ht="12.75">
      <c r="A467" s="70"/>
      <c r="B467" s="70"/>
      <c r="C467" s="70"/>
      <c r="D467" s="70"/>
      <c r="E467" s="70"/>
      <c r="F467" s="70"/>
      <c r="G467" s="70"/>
      <c r="H467" s="70"/>
      <c r="I467" s="70"/>
      <c r="J467" s="70"/>
      <c r="K467" s="70"/>
    </row>
    <row r="468" spans="1:11" ht="12.75">
      <c r="A468" s="70"/>
      <c r="B468" s="70"/>
      <c r="C468" s="70"/>
      <c r="D468" s="70"/>
      <c r="E468" s="70"/>
      <c r="F468" s="70"/>
      <c r="G468" s="70"/>
      <c r="H468" s="70"/>
      <c r="I468" s="70"/>
      <c r="J468" s="70"/>
      <c r="K468" s="70"/>
    </row>
    <row r="469" spans="1:11" ht="12.75">
      <c r="A469" s="70"/>
      <c r="B469" s="70"/>
      <c r="C469" s="70"/>
      <c r="D469" s="70"/>
      <c r="E469" s="70"/>
      <c r="F469" s="70"/>
      <c r="G469" s="70"/>
      <c r="H469" s="70"/>
      <c r="I469" s="70"/>
      <c r="J469" s="70"/>
      <c r="K469" s="70"/>
    </row>
    <row r="470" spans="1:11" ht="12.75">
      <c r="A470" s="70"/>
      <c r="B470" s="70"/>
      <c r="C470" s="70"/>
      <c r="D470" s="70"/>
      <c r="E470" s="70"/>
      <c r="F470" s="70"/>
      <c r="G470" s="70"/>
      <c r="H470" s="70"/>
      <c r="I470" s="70"/>
      <c r="J470" s="70"/>
      <c r="K470" s="70"/>
    </row>
    <row r="471" spans="1:11" ht="12.75">
      <c r="A471" s="70"/>
      <c r="B471" s="70"/>
      <c r="C471" s="70"/>
      <c r="D471" s="70"/>
      <c r="E471" s="70"/>
      <c r="F471" s="70"/>
      <c r="G471" s="70"/>
      <c r="H471" s="70"/>
      <c r="I471" s="70"/>
      <c r="J471" s="70"/>
      <c r="K471" s="70"/>
    </row>
    <row r="472" spans="1:11" ht="12.75">
      <c r="A472" s="70"/>
      <c r="B472" s="70"/>
      <c r="C472" s="70"/>
      <c r="D472" s="70"/>
      <c r="E472" s="70"/>
      <c r="F472" s="70"/>
      <c r="G472" s="70"/>
      <c r="H472" s="70"/>
      <c r="I472" s="70"/>
      <c r="J472" s="70"/>
      <c r="K472" s="70"/>
    </row>
    <row r="473" spans="1:11" ht="12.75">
      <c r="A473" s="70"/>
      <c r="B473" s="70"/>
      <c r="C473" s="70"/>
      <c r="D473" s="70"/>
      <c r="E473" s="70"/>
      <c r="F473" s="70"/>
      <c r="G473" s="70"/>
      <c r="H473" s="70"/>
      <c r="I473" s="70"/>
      <c r="J473" s="70"/>
      <c r="K473" s="70"/>
    </row>
    <row r="474" spans="1:11" ht="12.75">
      <c r="A474" s="70"/>
      <c r="B474" s="70"/>
      <c r="C474" s="70"/>
      <c r="D474" s="70"/>
      <c r="E474" s="70"/>
      <c r="F474" s="70"/>
      <c r="G474" s="70"/>
      <c r="H474" s="70"/>
      <c r="I474" s="70"/>
      <c r="J474" s="70"/>
      <c r="K474" s="70"/>
    </row>
    <row r="475" spans="1:11" ht="12.75">
      <c r="A475" s="70"/>
      <c r="B475" s="70"/>
      <c r="C475" s="70"/>
      <c r="D475" s="70"/>
      <c r="E475" s="70"/>
      <c r="F475" s="70"/>
      <c r="G475" s="70"/>
      <c r="H475" s="70"/>
      <c r="I475" s="70"/>
      <c r="J475" s="70"/>
      <c r="K475" s="70"/>
    </row>
    <row r="476" spans="1:11" ht="12.75">
      <c r="A476" s="70"/>
      <c r="B476" s="70"/>
      <c r="C476" s="70"/>
      <c r="D476" s="70"/>
      <c r="E476" s="70"/>
      <c r="F476" s="70"/>
      <c r="G476" s="70"/>
      <c r="H476" s="70"/>
      <c r="I476" s="70"/>
      <c r="J476" s="70"/>
      <c r="K476" s="70"/>
    </row>
    <row r="477" spans="1:11" ht="12.75">
      <c r="A477" s="70"/>
      <c r="B477" s="70"/>
      <c r="C477" s="70"/>
      <c r="D477" s="70"/>
      <c r="E477" s="70"/>
      <c r="F477" s="70"/>
      <c r="G477" s="70"/>
      <c r="H477" s="70"/>
      <c r="I477" s="70"/>
      <c r="J477" s="70"/>
      <c r="K477" s="70"/>
    </row>
    <row r="478" spans="1:11" ht="12.75">
      <c r="A478" s="70"/>
      <c r="B478" s="70"/>
      <c r="C478" s="70"/>
      <c r="D478" s="70"/>
      <c r="E478" s="70"/>
      <c r="F478" s="70"/>
      <c r="G478" s="70"/>
      <c r="H478" s="70"/>
      <c r="I478" s="70"/>
      <c r="J478" s="70"/>
      <c r="K478" s="70"/>
    </row>
    <row r="479" spans="1:11" ht="12.75">
      <c r="A479" s="70"/>
      <c r="B479" s="70"/>
      <c r="C479" s="70"/>
      <c r="D479" s="70"/>
      <c r="E479" s="70"/>
      <c r="F479" s="70"/>
      <c r="G479" s="70"/>
      <c r="H479" s="70"/>
      <c r="I479" s="70"/>
      <c r="J479" s="70"/>
      <c r="K479" s="70"/>
    </row>
    <row r="480" spans="1:11" ht="12.75">
      <c r="A480" s="70"/>
      <c r="B480" s="70"/>
      <c r="C480" s="70"/>
      <c r="D480" s="70"/>
      <c r="E480" s="70"/>
      <c r="F480" s="70"/>
      <c r="G480" s="70"/>
      <c r="H480" s="70"/>
      <c r="I480" s="70"/>
      <c r="J480" s="70"/>
      <c r="K480" s="70"/>
    </row>
    <row r="481" spans="1:11" ht="12.75">
      <c r="A481" s="70"/>
      <c r="B481" s="70"/>
      <c r="C481" s="70"/>
      <c r="D481" s="70"/>
      <c r="E481" s="70"/>
      <c r="F481" s="70"/>
      <c r="G481" s="70"/>
      <c r="H481" s="70"/>
      <c r="I481" s="70"/>
      <c r="J481" s="70"/>
      <c r="K481" s="70"/>
    </row>
    <row r="482" spans="1:11" ht="12.75">
      <c r="A482" s="70"/>
      <c r="B482" s="70"/>
      <c r="C482" s="70"/>
      <c r="D482" s="70"/>
      <c r="E482" s="70"/>
      <c r="F482" s="70"/>
      <c r="G482" s="70"/>
      <c r="H482" s="70"/>
      <c r="I482" s="70"/>
      <c r="J482" s="70"/>
      <c r="K482" s="70"/>
    </row>
    <row r="483" spans="1:11" ht="12.75">
      <c r="A483" s="70"/>
      <c r="B483" s="70"/>
      <c r="C483" s="70"/>
      <c r="D483" s="70"/>
      <c r="E483" s="70"/>
      <c r="F483" s="70"/>
      <c r="G483" s="70"/>
      <c r="H483" s="70"/>
      <c r="I483" s="70"/>
      <c r="J483" s="70"/>
      <c r="K483" s="70"/>
    </row>
    <row r="484" spans="1:11" ht="12.75">
      <c r="A484" s="70"/>
      <c r="B484" s="70"/>
      <c r="C484" s="70"/>
      <c r="D484" s="70"/>
      <c r="E484" s="70"/>
      <c r="F484" s="70"/>
      <c r="G484" s="70"/>
      <c r="H484" s="70"/>
      <c r="I484" s="70"/>
      <c r="J484" s="70"/>
      <c r="K484" s="70"/>
    </row>
    <row r="485" spans="1:11" ht="12.75">
      <c r="A485" s="70"/>
      <c r="B485" s="70"/>
      <c r="C485" s="70"/>
      <c r="D485" s="70"/>
      <c r="E485" s="70"/>
      <c r="F485" s="70"/>
      <c r="G485" s="70"/>
      <c r="H485" s="70"/>
      <c r="I485" s="70"/>
      <c r="J485" s="70"/>
      <c r="K485" s="70"/>
    </row>
    <row r="486" spans="1:11" ht="12.75">
      <c r="A486" s="70"/>
      <c r="B486" s="70"/>
      <c r="C486" s="70"/>
      <c r="D486" s="70"/>
      <c r="E486" s="70"/>
      <c r="F486" s="70"/>
      <c r="G486" s="70"/>
      <c r="H486" s="70"/>
      <c r="I486" s="70"/>
      <c r="J486" s="70"/>
      <c r="K486" s="70"/>
    </row>
    <row r="487" spans="1:11" ht="12.75">
      <c r="A487" s="70"/>
      <c r="B487" s="70"/>
      <c r="C487" s="70"/>
      <c r="D487" s="70"/>
      <c r="E487" s="70"/>
      <c r="F487" s="70"/>
      <c r="G487" s="70"/>
      <c r="H487" s="70"/>
      <c r="I487" s="70"/>
      <c r="J487" s="70"/>
      <c r="K487" s="70"/>
    </row>
    <row r="488" spans="1:11" ht="12.75">
      <c r="A488" s="70"/>
      <c r="B488" s="70"/>
      <c r="C488" s="70"/>
      <c r="D488" s="70"/>
      <c r="E488" s="70"/>
      <c r="F488" s="70"/>
      <c r="G488" s="70"/>
      <c r="H488" s="70"/>
      <c r="I488" s="70"/>
      <c r="J488" s="70"/>
      <c r="K488" s="70"/>
    </row>
    <row r="489" spans="1:11" ht="12.75">
      <c r="A489" s="70"/>
      <c r="B489" s="70"/>
      <c r="C489" s="70"/>
      <c r="D489" s="70"/>
      <c r="E489" s="70"/>
      <c r="F489" s="70"/>
      <c r="G489" s="70"/>
      <c r="H489" s="70"/>
      <c r="I489" s="70"/>
      <c r="J489" s="70"/>
      <c r="K489" s="70"/>
    </row>
    <row r="490" spans="1:11" ht="12.75">
      <c r="A490" s="70"/>
      <c r="B490" s="70"/>
      <c r="C490" s="70"/>
      <c r="D490" s="70"/>
      <c r="E490" s="70"/>
      <c r="F490" s="70"/>
      <c r="G490" s="70"/>
      <c r="H490" s="70"/>
      <c r="I490" s="70"/>
      <c r="J490" s="70"/>
      <c r="K490" s="70"/>
    </row>
    <row r="491" spans="1:11" ht="12.75">
      <c r="A491" s="70"/>
      <c r="B491" s="70"/>
      <c r="C491" s="70"/>
      <c r="D491" s="70"/>
      <c r="E491" s="70"/>
      <c r="F491" s="70"/>
      <c r="G491" s="70"/>
      <c r="H491" s="70"/>
      <c r="I491" s="70"/>
      <c r="J491" s="70"/>
      <c r="K491" s="70"/>
    </row>
    <row r="492" spans="1:11" ht="12.75">
      <c r="A492" s="70"/>
      <c r="B492" s="70"/>
      <c r="C492" s="70"/>
      <c r="D492" s="70"/>
      <c r="E492" s="70"/>
      <c r="F492" s="70"/>
      <c r="G492" s="70"/>
      <c r="H492" s="70"/>
      <c r="I492" s="70"/>
      <c r="J492" s="70"/>
      <c r="K492" s="70"/>
    </row>
    <row r="493" spans="1:11" ht="12.75">
      <c r="A493" s="70"/>
      <c r="B493" s="70"/>
      <c r="C493" s="70"/>
      <c r="D493" s="70"/>
      <c r="E493" s="70"/>
      <c r="F493" s="70"/>
      <c r="G493" s="70"/>
      <c r="H493" s="70"/>
      <c r="I493" s="70"/>
      <c r="J493" s="70"/>
      <c r="K493" s="70"/>
    </row>
    <row r="494" spans="1:11" ht="12.75">
      <c r="A494" s="70"/>
      <c r="B494" s="70"/>
      <c r="C494" s="70"/>
      <c r="D494" s="70"/>
      <c r="E494" s="70"/>
      <c r="F494" s="70"/>
      <c r="G494" s="70"/>
      <c r="H494" s="70"/>
      <c r="I494" s="70"/>
      <c r="J494" s="70"/>
      <c r="K494" s="70"/>
    </row>
    <row r="495" spans="1:11" ht="12.75">
      <c r="A495" s="70"/>
      <c r="B495" s="70"/>
      <c r="C495" s="70"/>
      <c r="D495" s="70"/>
      <c r="E495" s="70"/>
      <c r="F495" s="70"/>
      <c r="G495" s="70"/>
      <c r="H495" s="70"/>
      <c r="I495" s="70"/>
      <c r="J495" s="70"/>
      <c r="K495" s="70"/>
    </row>
    <row r="496" spans="1:11" ht="12.75">
      <c r="A496" s="70"/>
      <c r="B496" s="70"/>
      <c r="C496" s="70"/>
      <c r="D496" s="70"/>
      <c r="E496" s="70"/>
      <c r="F496" s="70"/>
      <c r="G496" s="70"/>
      <c r="H496" s="70"/>
      <c r="I496" s="70"/>
      <c r="J496" s="70"/>
      <c r="K496" s="70"/>
    </row>
    <row r="497" spans="1:11" ht="12.75">
      <c r="A497" s="70"/>
      <c r="B497" s="70"/>
      <c r="C497" s="70"/>
      <c r="D497" s="70"/>
      <c r="E497" s="70"/>
      <c r="F497" s="70"/>
      <c r="G497" s="70"/>
      <c r="H497" s="70"/>
      <c r="I497" s="70"/>
      <c r="J497" s="70"/>
      <c r="K497" s="70"/>
    </row>
    <row r="498" spans="1:11" ht="12.75">
      <c r="A498" s="70"/>
      <c r="B498" s="70"/>
      <c r="C498" s="70"/>
      <c r="D498" s="70"/>
      <c r="E498" s="70"/>
      <c r="F498" s="70"/>
      <c r="G498" s="70"/>
      <c r="H498" s="70"/>
      <c r="I498" s="70"/>
      <c r="J498" s="70"/>
      <c r="K498" s="70"/>
    </row>
    <row r="499" spans="1:11" ht="12.75">
      <c r="A499" s="70"/>
      <c r="B499" s="70"/>
      <c r="C499" s="70"/>
      <c r="D499" s="70"/>
      <c r="E499" s="70"/>
      <c r="F499" s="70"/>
      <c r="G499" s="70"/>
      <c r="H499" s="70"/>
      <c r="I499" s="70"/>
      <c r="J499" s="70"/>
      <c r="K499" s="70"/>
    </row>
    <row r="500" spans="1:11" ht="12.75">
      <c r="A500" s="70"/>
      <c r="B500" s="70"/>
      <c r="C500" s="70"/>
      <c r="D500" s="70"/>
      <c r="E500" s="70"/>
      <c r="F500" s="70"/>
      <c r="G500" s="70"/>
      <c r="H500" s="70"/>
      <c r="I500" s="70"/>
      <c r="J500" s="70"/>
      <c r="K500" s="70"/>
    </row>
    <row r="501" spans="1:11" ht="12.75">
      <c r="A501" s="70"/>
      <c r="B501" s="70"/>
      <c r="C501" s="70"/>
      <c r="D501" s="70"/>
      <c r="E501" s="70"/>
      <c r="F501" s="70"/>
      <c r="G501" s="70"/>
      <c r="H501" s="70"/>
      <c r="I501" s="70"/>
      <c r="J501" s="70"/>
      <c r="K501" s="70"/>
    </row>
    <row r="502" spans="1:11" ht="12.75">
      <c r="A502" s="70"/>
      <c r="B502" s="70"/>
      <c r="C502" s="70"/>
      <c r="D502" s="70"/>
      <c r="E502" s="70"/>
      <c r="F502" s="70"/>
      <c r="G502" s="70"/>
      <c r="H502" s="70"/>
      <c r="I502" s="70"/>
      <c r="J502" s="70"/>
      <c r="K502" s="70"/>
    </row>
    <row r="503" spans="1:11" ht="12.75">
      <c r="A503" s="70"/>
      <c r="B503" s="70"/>
      <c r="C503" s="70"/>
      <c r="D503" s="70"/>
      <c r="E503" s="70"/>
      <c r="F503" s="70"/>
      <c r="G503" s="70"/>
      <c r="H503" s="70"/>
      <c r="I503" s="70"/>
      <c r="J503" s="70"/>
      <c r="K503" s="70"/>
    </row>
    <row r="504" spans="1:11" ht="12.75">
      <c r="A504" s="70"/>
      <c r="B504" s="70"/>
      <c r="C504" s="70"/>
      <c r="D504" s="70"/>
      <c r="E504" s="70"/>
      <c r="F504" s="70"/>
      <c r="G504" s="70"/>
      <c r="H504" s="70"/>
      <c r="I504" s="70"/>
      <c r="J504" s="70"/>
      <c r="K504" s="70"/>
    </row>
    <row r="505" spans="1:11" ht="12.75">
      <c r="A505" s="70"/>
      <c r="B505" s="70"/>
      <c r="C505" s="70"/>
      <c r="D505" s="70"/>
      <c r="E505" s="70"/>
      <c r="F505" s="70"/>
      <c r="G505" s="70"/>
      <c r="H505" s="70"/>
      <c r="I505" s="70"/>
      <c r="J505" s="70"/>
      <c r="K505" s="70"/>
    </row>
    <row r="506" spans="1:11" ht="12.75">
      <c r="A506" s="70"/>
      <c r="B506" s="70"/>
      <c r="C506" s="70"/>
      <c r="D506" s="70"/>
      <c r="E506" s="70"/>
      <c r="F506" s="70"/>
      <c r="G506" s="70"/>
      <c r="H506" s="70"/>
      <c r="I506" s="70"/>
      <c r="J506" s="70"/>
      <c r="K506" s="70"/>
    </row>
    <row r="507" spans="1:11" ht="12.75">
      <c r="A507" s="70"/>
      <c r="B507" s="70"/>
      <c r="C507" s="70"/>
      <c r="D507" s="70"/>
      <c r="E507" s="70"/>
      <c r="F507" s="70"/>
      <c r="G507" s="70"/>
      <c r="H507" s="70"/>
      <c r="I507" s="70"/>
      <c r="J507" s="70"/>
      <c r="K507" s="70"/>
    </row>
    <row r="508" spans="1:11" ht="12.75">
      <c r="A508" s="70"/>
      <c r="B508" s="70"/>
      <c r="C508" s="70"/>
      <c r="D508" s="70"/>
      <c r="E508" s="70"/>
      <c r="F508" s="70"/>
      <c r="G508" s="70"/>
      <c r="H508" s="70"/>
      <c r="I508" s="70"/>
      <c r="J508" s="70"/>
      <c r="K508" s="70"/>
    </row>
    <row r="509" spans="1:11" ht="12.75">
      <c r="A509" s="70"/>
      <c r="B509" s="70"/>
      <c r="C509" s="70"/>
      <c r="D509" s="70"/>
      <c r="E509" s="70"/>
      <c r="F509" s="70"/>
      <c r="G509" s="70"/>
      <c r="H509" s="70"/>
      <c r="I509" s="70"/>
      <c r="J509" s="70"/>
      <c r="K509" s="70"/>
    </row>
    <row r="510" spans="1:11" ht="12.75">
      <c r="A510" s="70"/>
      <c r="B510" s="70"/>
      <c r="C510" s="70"/>
      <c r="D510" s="70"/>
      <c r="E510" s="70"/>
      <c r="F510" s="70"/>
      <c r="G510" s="70"/>
      <c r="H510" s="70"/>
      <c r="I510" s="70"/>
      <c r="J510" s="70"/>
      <c r="K510" s="70"/>
    </row>
    <row r="511" spans="1:11" ht="12.75">
      <c r="A511" s="70"/>
      <c r="B511" s="70"/>
      <c r="C511" s="70"/>
      <c r="D511" s="70"/>
      <c r="E511" s="70"/>
      <c r="F511" s="70"/>
      <c r="G511" s="70"/>
      <c r="H511" s="70"/>
      <c r="I511" s="70"/>
      <c r="J511" s="70"/>
      <c r="K511" s="70"/>
    </row>
    <row r="512" spans="1:11" ht="12.75">
      <c r="A512" s="70"/>
      <c r="B512" s="70"/>
      <c r="C512" s="70"/>
      <c r="D512" s="70"/>
      <c r="E512" s="70"/>
      <c r="F512" s="70"/>
      <c r="G512" s="70"/>
      <c r="H512" s="70"/>
      <c r="I512" s="70"/>
      <c r="J512" s="70"/>
      <c r="K512" s="70"/>
    </row>
    <row r="513" spans="1:11" ht="12.75">
      <c r="A513" s="70"/>
      <c r="B513" s="70"/>
      <c r="C513" s="70"/>
      <c r="D513" s="70"/>
      <c r="E513" s="70"/>
      <c r="F513" s="70"/>
      <c r="G513" s="70"/>
      <c r="H513" s="70"/>
      <c r="I513" s="70"/>
      <c r="J513" s="70"/>
      <c r="K513" s="70"/>
    </row>
    <row r="514" spans="1:11" ht="12.75">
      <c r="A514" s="70"/>
      <c r="B514" s="70"/>
      <c r="C514" s="70"/>
      <c r="D514" s="70"/>
      <c r="E514" s="70"/>
      <c r="F514" s="70"/>
      <c r="G514" s="70"/>
      <c r="H514" s="70"/>
      <c r="I514" s="70"/>
      <c r="J514" s="70"/>
      <c r="K514" s="70"/>
    </row>
    <row r="515" spans="1:11" ht="12.75">
      <c r="A515" s="70"/>
      <c r="B515" s="70"/>
      <c r="C515" s="70"/>
      <c r="D515" s="70"/>
      <c r="E515" s="70"/>
      <c r="F515" s="70"/>
      <c r="G515" s="70"/>
      <c r="H515" s="70"/>
      <c r="I515" s="70"/>
      <c r="J515" s="70"/>
      <c r="K515" s="70"/>
    </row>
    <row r="516" spans="1:11" ht="12.75">
      <c r="A516" s="70"/>
      <c r="B516" s="70"/>
      <c r="C516" s="70"/>
      <c r="D516" s="70"/>
      <c r="E516" s="70"/>
      <c r="F516" s="70"/>
      <c r="G516" s="70"/>
      <c r="H516" s="70"/>
      <c r="I516" s="70"/>
      <c r="J516" s="70"/>
      <c r="K516" s="70"/>
    </row>
    <row r="517" spans="1:11" ht="12.75">
      <c r="A517" s="70"/>
      <c r="B517" s="70"/>
      <c r="C517" s="70"/>
      <c r="D517" s="70"/>
      <c r="E517" s="70"/>
      <c r="F517" s="70"/>
      <c r="G517" s="70"/>
      <c r="H517" s="70"/>
      <c r="I517" s="70"/>
      <c r="J517" s="70"/>
      <c r="K517" s="70"/>
    </row>
    <row r="518" spans="1:11" ht="12.75">
      <c r="A518" s="70"/>
      <c r="B518" s="70"/>
      <c r="C518" s="70"/>
      <c r="D518" s="70"/>
      <c r="E518" s="70"/>
      <c r="F518" s="70"/>
      <c r="G518" s="70"/>
      <c r="H518" s="70"/>
      <c r="I518" s="70"/>
      <c r="J518" s="70"/>
      <c r="K518" s="70"/>
    </row>
    <row r="519" spans="1:11" ht="12.75">
      <c r="A519" s="70"/>
      <c r="B519" s="70"/>
      <c r="C519" s="70"/>
      <c r="D519" s="70"/>
      <c r="E519" s="70"/>
      <c r="F519" s="70"/>
      <c r="G519" s="70"/>
      <c r="H519" s="70"/>
      <c r="I519" s="70"/>
      <c r="J519" s="70"/>
      <c r="K519" s="70"/>
    </row>
    <row r="520" spans="1:11" ht="12.75">
      <c r="A520" s="70"/>
      <c r="B520" s="70"/>
      <c r="C520" s="70"/>
      <c r="D520" s="70"/>
      <c r="E520" s="70"/>
      <c r="F520" s="70"/>
      <c r="G520" s="70"/>
      <c r="H520" s="70"/>
      <c r="I520" s="70"/>
      <c r="J520" s="70"/>
      <c r="K520" s="70"/>
    </row>
    <row r="521" spans="1:11" ht="12.75">
      <c r="A521" s="70"/>
      <c r="B521" s="70"/>
      <c r="C521" s="70"/>
      <c r="D521" s="70"/>
      <c r="E521" s="70"/>
      <c r="F521" s="70"/>
      <c r="G521" s="70"/>
      <c r="H521" s="70"/>
      <c r="I521" s="70"/>
      <c r="J521" s="70"/>
      <c r="K521" s="70"/>
    </row>
    <row r="522" spans="1:11" ht="12.75">
      <c r="A522" s="70"/>
      <c r="B522" s="70"/>
      <c r="C522" s="70"/>
      <c r="D522" s="70"/>
      <c r="E522" s="70"/>
      <c r="F522" s="70"/>
      <c r="G522" s="70"/>
      <c r="H522" s="70"/>
      <c r="I522" s="70"/>
      <c r="J522" s="70"/>
      <c r="K522" s="70"/>
    </row>
    <row r="523" spans="1:11" ht="12.75">
      <c r="A523" s="70"/>
      <c r="B523" s="70"/>
      <c r="C523" s="70"/>
      <c r="D523" s="70"/>
      <c r="E523" s="70"/>
      <c r="F523" s="70"/>
      <c r="G523" s="70"/>
      <c r="H523" s="70"/>
      <c r="I523" s="70"/>
      <c r="J523" s="70"/>
      <c r="K523" s="70"/>
    </row>
    <row r="524" spans="1:11" ht="12.75">
      <c r="A524" s="70"/>
      <c r="B524" s="70"/>
      <c r="C524" s="70"/>
      <c r="D524" s="70"/>
      <c r="E524" s="70"/>
      <c r="F524" s="70"/>
      <c r="G524" s="70"/>
      <c r="H524" s="70"/>
      <c r="I524" s="70"/>
      <c r="J524" s="70"/>
      <c r="K524" s="70"/>
    </row>
    <row r="525" spans="1:11" ht="12.75">
      <c r="A525" s="70"/>
      <c r="B525" s="70"/>
      <c r="C525" s="70"/>
      <c r="D525" s="70"/>
      <c r="E525" s="70"/>
      <c r="F525" s="70"/>
      <c r="G525" s="70"/>
      <c r="H525" s="70"/>
      <c r="I525" s="70"/>
      <c r="J525" s="70"/>
      <c r="K525" s="70"/>
    </row>
    <row r="526" spans="1:11" ht="12.75">
      <c r="A526" s="70"/>
      <c r="B526" s="70"/>
      <c r="C526" s="70"/>
      <c r="D526" s="70"/>
      <c r="E526" s="70"/>
      <c r="F526" s="70"/>
      <c r="G526" s="70"/>
      <c r="H526" s="70"/>
      <c r="I526" s="70"/>
      <c r="J526" s="70"/>
      <c r="K526" s="70"/>
    </row>
    <row r="527" spans="1:11" ht="12.75">
      <c r="A527" s="70"/>
      <c r="B527" s="70"/>
      <c r="C527" s="70"/>
      <c r="D527" s="70"/>
      <c r="E527" s="70"/>
      <c r="F527" s="70"/>
      <c r="G527" s="70"/>
      <c r="H527" s="70"/>
      <c r="I527" s="70"/>
      <c r="J527" s="70"/>
      <c r="K527" s="70"/>
    </row>
    <row r="528" spans="1:11" ht="12.75">
      <c r="A528" s="70"/>
      <c r="B528" s="70"/>
      <c r="C528" s="70"/>
      <c r="D528" s="70"/>
      <c r="E528" s="70"/>
      <c r="F528" s="70"/>
      <c r="G528" s="70"/>
      <c r="H528" s="70"/>
      <c r="I528" s="70"/>
      <c r="J528" s="70"/>
      <c r="K528" s="70"/>
    </row>
    <row r="529" spans="1:11" ht="12.75">
      <c r="A529" s="70"/>
      <c r="B529" s="70"/>
      <c r="C529" s="70"/>
      <c r="D529" s="70"/>
      <c r="E529" s="70"/>
      <c r="F529" s="70"/>
      <c r="G529" s="70"/>
      <c r="H529" s="70"/>
      <c r="I529" s="70"/>
      <c r="J529" s="70"/>
      <c r="K529" s="70"/>
    </row>
    <row r="530" spans="1:11" ht="12.75">
      <c r="A530" s="70"/>
      <c r="B530" s="70"/>
      <c r="C530" s="70"/>
      <c r="D530" s="70"/>
      <c r="E530" s="70"/>
      <c r="F530" s="70"/>
      <c r="G530" s="70"/>
      <c r="H530" s="70"/>
      <c r="I530" s="70"/>
      <c r="J530" s="70"/>
      <c r="K530" s="70"/>
    </row>
    <row r="531" spans="1:11" ht="12.75">
      <c r="A531" s="70"/>
      <c r="B531" s="70"/>
      <c r="C531" s="70"/>
      <c r="D531" s="70"/>
      <c r="E531" s="70"/>
      <c r="F531" s="70"/>
      <c r="G531" s="70"/>
      <c r="H531" s="70"/>
      <c r="I531" s="70"/>
      <c r="J531" s="70"/>
      <c r="K531" s="70"/>
    </row>
    <row r="532" spans="1:11" ht="12.75">
      <c r="A532" s="70"/>
      <c r="B532" s="70"/>
      <c r="C532" s="70"/>
      <c r="D532" s="70"/>
      <c r="E532" s="70"/>
      <c r="F532" s="70"/>
      <c r="G532" s="70"/>
      <c r="H532" s="70"/>
      <c r="I532" s="70"/>
      <c r="J532" s="70"/>
      <c r="K532" s="70"/>
    </row>
    <row r="533" spans="1:11" ht="12.75">
      <c r="A533" s="70"/>
      <c r="B533" s="70"/>
      <c r="C533" s="70"/>
      <c r="D533" s="70"/>
      <c r="E533" s="70"/>
      <c r="F533" s="70"/>
      <c r="G533" s="70"/>
      <c r="H533" s="70"/>
      <c r="I533" s="70"/>
      <c r="J533" s="70"/>
      <c r="K533" s="70"/>
    </row>
    <row r="534" spans="1:11" ht="12.75">
      <c r="A534" s="70"/>
      <c r="B534" s="70"/>
      <c r="C534" s="70"/>
      <c r="D534" s="70"/>
      <c r="E534" s="70"/>
      <c r="F534" s="70"/>
      <c r="G534" s="70"/>
      <c r="H534" s="70"/>
      <c r="I534" s="70"/>
      <c r="J534" s="70"/>
      <c r="K534" s="70"/>
    </row>
    <row r="535" spans="1:11" ht="12.75">
      <c r="A535" s="70"/>
      <c r="B535" s="70"/>
      <c r="C535" s="70"/>
      <c r="D535" s="70"/>
      <c r="E535" s="70"/>
      <c r="F535" s="70"/>
      <c r="G535" s="70"/>
      <c r="H535" s="70"/>
      <c r="I535" s="70"/>
      <c r="J535" s="70"/>
      <c r="K535" s="70"/>
    </row>
    <row r="536" spans="1:11" ht="12.75">
      <c r="A536" s="70"/>
      <c r="B536" s="70"/>
      <c r="C536" s="70"/>
      <c r="D536" s="70"/>
      <c r="E536" s="70"/>
      <c r="F536" s="70"/>
      <c r="G536" s="70"/>
      <c r="H536" s="70"/>
      <c r="I536" s="70"/>
      <c r="J536" s="70"/>
      <c r="K536" s="70"/>
    </row>
    <row r="537" spans="1:11" ht="12.75">
      <c r="A537" s="70"/>
      <c r="B537" s="70"/>
      <c r="C537" s="70"/>
      <c r="D537" s="70"/>
      <c r="E537" s="70"/>
      <c r="F537" s="70"/>
      <c r="G537" s="70"/>
      <c r="H537" s="70"/>
      <c r="I537" s="70"/>
      <c r="J537" s="70"/>
      <c r="K537" s="70"/>
    </row>
    <row r="538" spans="1:11" ht="12.75">
      <c r="A538" s="70"/>
      <c r="B538" s="70"/>
      <c r="C538" s="70"/>
      <c r="D538" s="70"/>
      <c r="E538" s="70"/>
      <c r="F538" s="70"/>
      <c r="G538" s="70"/>
      <c r="H538" s="70"/>
      <c r="I538" s="70"/>
      <c r="J538" s="70"/>
      <c r="K538" s="70"/>
    </row>
    <row r="539" spans="1:11" ht="12.75">
      <c r="A539" s="70"/>
      <c r="B539" s="70"/>
      <c r="C539" s="70"/>
      <c r="D539" s="70"/>
      <c r="E539" s="70"/>
      <c r="F539" s="70"/>
      <c r="G539" s="70"/>
      <c r="H539" s="70"/>
      <c r="I539" s="70"/>
      <c r="J539" s="70"/>
      <c r="K539" s="70"/>
    </row>
    <row r="540" spans="1:11" ht="12.75">
      <c r="A540" s="70"/>
      <c r="B540" s="70"/>
      <c r="C540" s="70"/>
      <c r="D540" s="70"/>
      <c r="E540" s="70"/>
      <c r="F540" s="70"/>
      <c r="G540" s="70"/>
      <c r="H540" s="70"/>
      <c r="I540" s="70"/>
      <c r="J540" s="70"/>
      <c r="K540" s="70"/>
    </row>
    <row r="541" spans="1:11" ht="12.75">
      <c r="A541" s="70"/>
      <c r="B541" s="70"/>
      <c r="C541" s="70"/>
      <c r="D541" s="70"/>
      <c r="E541" s="70"/>
      <c r="F541" s="70"/>
      <c r="G541" s="70"/>
      <c r="H541" s="70"/>
      <c r="I541" s="70"/>
      <c r="J541" s="70"/>
      <c r="K541" s="70"/>
    </row>
    <row r="542" spans="1:11" ht="12.75">
      <c r="A542" s="70"/>
      <c r="B542" s="70"/>
      <c r="C542" s="70"/>
      <c r="D542" s="70"/>
      <c r="E542" s="70"/>
      <c r="F542" s="70"/>
      <c r="G542" s="70"/>
      <c r="H542" s="70"/>
      <c r="I542" s="70"/>
      <c r="J542" s="70"/>
      <c r="K542" s="70"/>
    </row>
    <row r="543" spans="1:11" ht="12.75">
      <c r="A543" s="70"/>
      <c r="B543" s="70"/>
      <c r="C543" s="70"/>
      <c r="D543" s="70"/>
      <c r="E543" s="70"/>
      <c r="F543" s="70"/>
      <c r="G543" s="70"/>
      <c r="H543" s="70"/>
      <c r="I543" s="70"/>
      <c r="J543" s="70"/>
      <c r="K543" s="70"/>
    </row>
    <row r="544" spans="1:11" ht="12.75">
      <c r="A544" s="70"/>
      <c r="B544" s="70"/>
      <c r="C544" s="70"/>
      <c r="D544" s="70"/>
      <c r="E544" s="70"/>
      <c r="F544" s="70"/>
      <c r="G544" s="70"/>
      <c r="H544" s="70"/>
      <c r="I544" s="70"/>
      <c r="J544" s="70"/>
      <c r="K544" s="70"/>
    </row>
    <row r="545" spans="1:11" ht="12.75">
      <c r="A545" s="70"/>
      <c r="B545" s="70"/>
      <c r="C545" s="70"/>
      <c r="D545" s="70"/>
      <c r="E545" s="70"/>
      <c r="F545" s="70"/>
      <c r="G545" s="70"/>
      <c r="H545" s="70"/>
      <c r="I545" s="70"/>
      <c r="J545" s="70"/>
      <c r="K545" s="70"/>
    </row>
    <row r="546" spans="1:11" ht="12.75">
      <c r="A546" s="70"/>
      <c r="B546" s="70"/>
      <c r="C546" s="70"/>
      <c r="D546" s="70"/>
      <c r="E546" s="70"/>
      <c r="F546" s="70"/>
      <c r="G546" s="70"/>
      <c r="H546" s="70"/>
      <c r="I546" s="70"/>
      <c r="J546" s="70"/>
      <c r="K546" s="70"/>
    </row>
    <row r="547" spans="1:11" ht="12.75">
      <c r="A547" s="70"/>
      <c r="B547" s="70"/>
      <c r="C547" s="70"/>
      <c r="D547" s="70"/>
      <c r="E547" s="70"/>
      <c r="F547" s="70"/>
      <c r="G547" s="70"/>
      <c r="H547" s="70"/>
      <c r="I547" s="70"/>
      <c r="J547" s="70"/>
      <c r="K547" s="70"/>
    </row>
    <row r="548" spans="1:11" ht="12.75">
      <c r="A548" s="70"/>
      <c r="B548" s="70"/>
      <c r="C548" s="70"/>
      <c r="D548" s="70"/>
      <c r="E548" s="70"/>
      <c r="F548" s="70"/>
      <c r="G548" s="70"/>
      <c r="H548" s="70"/>
      <c r="I548" s="70"/>
      <c r="J548" s="70"/>
      <c r="K548" s="70"/>
    </row>
    <row r="549" spans="1:11" ht="12.75">
      <c r="A549" s="70"/>
      <c r="B549" s="70"/>
      <c r="C549" s="70"/>
      <c r="D549" s="70"/>
      <c r="E549" s="70"/>
      <c r="F549" s="70"/>
      <c r="G549" s="70"/>
      <c r="H549" s="70"/>
      <c r="I549" s="70"/>
      <c r="J549" s="70"/>
      <c r="K549" s="70"/>
    </row>
    <row r="550" spans="1:11" ht="12.75">
      <c r="A550" s="70"/>
      <c r="B550" s="70"/>
      <c r="C550" s="70"/>
      <c r="D550" s="70"/>
      <c r="E550" s="70"/>
      <c r="F550" s="70"/>
      <c r="G550" s="70"/>
      <c r="H550" s="70"/>
      <c r="I550" s="70"/>
      <c r="J550" s="70"/>
      <c r="K550" s="70"/>
    </row>
    <row r="551" spans="1:11" ht="12.75">
      <c r="A551" s="70"/>
      <c r="B551" s="70"/>
      <c r="C551" s="70"/>
      <c r="D551" s="70"/>
      <c r="E551" s="70"/>
      <c r="F551" s="70"/>
      <c r="G551" s="70"/>
      <c r="H551" s="70"/>
      <c r="I551" s="70"/>
      <c r="J551" s="70"/>
      <c r="K551" s="70"/>
    </row>
    <row r="552" spans="1:11" ht="12.75">
      <c r="A552" s="70"/>
      <c r="B552" s="70"/>
      <c r="C552" s="70"/>
      <c r="D552" s="70"/>
      <c r="E552" s="70"/>
      <c r="F552" s="70"/>
      <c r="G552" s="70"/>
      <c r="H552" s="70"/>
      <c r="I552" s="70"/>
      <c r="J552" s="70"/>
      <c r="K552" s="70"/>
    </row>
    <row r="553" spans="1:11" ht="12.75">
      <c r="A553" s="70"/>
      <c r="B553" s="70"/>
      <c r="C553" s="70"/>
      <c r="D553" s="70"/>
      <c r="E553" s="70"/>
      <c r="F553" s="70"/>
      <c r="G553" s="70"/>
      <c r="H553" s="70"/>
      <c r="I553" s="70"/>
      <c r="J553" s="70"/>
      <c r="K553" s="70"/>
    </row>
    <row r="554" spans="1:11" ht="12.75">
      <c r="A554" s="70"/>
      <c r="B554" s="70"/>
      <c r="C554" s="70"/>
      <c r="D554" s="70"/>
      <c r="E554" s="70"/>
      <c r="F554" s="70"/>
      <c r="G554" s="70"/>
      <c r="H554" s="70"/>
      <c r="I554" s="70"/>
      <c r="J554" s="70"/>
      <c r="K554" s="70"/>
    </row>
    <row r="555" spans="1:11" ht="12.75">
      <c r="A555" s="70"/>
      <c r="B555" s="70"/>
      <c r="C555" s="70"/>
      <c r="D555" s="70"/>
      <c r="E555" s="70"/>
      <c r="F555" s="70"/>
      <c r="G555" s="70"/>
      <c r="H555" s="70"/>
      <c r="I555" s="70"/>
      <c r="J555" s="70"/>
      <c r="K555" s="70"/>
    </row>
    <row r="556" spans="1:11" ht="12.75">
      <c r="A556" s="70"/>
      <c r="B556" s="70"/>
      <c r="C556" s="70"/>
      <c r="D556" s="70"/>
      <c r="E556" s="70"/>
      <c r="F556" s="70"/>
      <c r="G556" s="70"/>
      <c r="H556" s="70"/>
      <c r="I556" s="70"/>
      <c r="J556" s="70"/>
      <c r="K556" s="70"/>
    </row>
    <row r="557" spans="1:11" ht="12.75">
      <c r="A557" s="70"/>
      <c r="B557" s="70"/>
      <c r="C557" s="70"/>
      <c r="D557" s="70"/>
      <c r="E557" s="70"/>
      <c r="F557" s="70"/>
      <c r="G557" s="70"/>
      <c r="H557" s="70"/>
      <c r="I557" s="70"/>
      <c r="J557" s="70"/>
      <c r="K557" s="70"/>
    </row>
    <row r="558" spans="1:11" ht="12.75">
      <c r="A558" s="70"/>
      <c r="B558" s="70"/>
      <c r="C558" s="70"/>
      <c r="D558" s="70"/>
      <c r="E558" s="70"/>
      <c r="F558" s="70"/>
      <c r="G558" s="70"/>
      <c r="H558" s="70"/>
      <c r="I558" s="70"/>
      <c r="J558" s="70"/>
      <c r="K558" s="70"/>
    </row>
    <row r="559" spans="1:11" ht="12.75">
      <c r="A559" s="70"/>
      <c r="B559" s="70"/>
      <c r="C559" s="70"/>
      <c r="D559" s="70"/>
      <c r="E559" s="70"/>
      <c r="F559" s="70"/>
      <c r="G559" s="70"/>
      <c r="H559" s="70"/>
      <c r="I559" s="70"/>
      <c r="J559" s="70"/>
      <c r="K559" s="70"/>
    </row>
    <row r="560" spans="1:11" ht="12.75">
      <c r="A560" s="70"/>
      <c r="B560" s="70"/>
      <c r="C560" s="70"/>
      <c r="D560" s="70"/>
      <c r="E560" s="70"/>
      <c r="F560" s="70"/>
      <c r="G560" s="70"/>
      <c r="H560" s="70"/>
      <c r="I560" s="70"/>
      <c r="J560" s="70"/>
      <c r="K560" s="70"/>
    </row>
    <row r="561" spans="1:11" ht="12.75">
      <c r="A561" s="70"/>
      <c r="B561" s="70"/>
      <c r="C561" s="70"/>
      <c r="D561" s="70"/>
      <c r="E561" s="70"/>
      <c r="F561" s="70"/>
      <c r="G561" s="70"/>
      <c r="H561" s="70"/>
      <c r="I561" s="70"/>
      <c r="J561" s="70"/>
      <c r="K561" s="70"/>
    </row>
    <row r="562" spans="1:11" ht="12.75">
      <c r="A562" s="70"/>
      <c r="B562" s="70"/>
      <c r="C562" s="70"/>
      <c r="D562" s="70"/>
      <c r="E562" s="70"/>
      <c r="F562" s="70"/>
      <c r="G562" s="70"/>
      <c r="H562" s="70"/>
      <c r="I562" s="70"/>
      <c r="J562" s="70"/>
      <c r="K562" s="70"/>
    </row>
    <row r="563" spans="1:11" ht="12.75">
      <c r="A563" s="70"/>
      <c r="B563" s="70"/>
      <c r="C563" s="70"/>
      <c r="D563" s="70"/>
      <c r="E563" s="70"/>
      <c r="F563" s="70"/>
      <c r="G563" s="70"/>
      <c r="H563" s="70"/>
      <c r="I563" s="70"/>
      <c r="J563" s="70"/>
      <c r="K563" s="70"/>
    </row>
    <row r="564" spans="1:11" ht="12.75">
      <c r="A564" s="70"/>
      <c r="B564" s="70"/>
      <c r="C564" s="70"/>
      <c r="D564" s="70"/>
      <c r="E564" s="70"/>
      <c r="F564" s="70"/>
      <c r="G564" s="70"/>
      <c r="H564" s="70"/>
      <c r="I564" s="70"/>
      <c r="J564" s="70"/>
      <c r="K564" s="70"/>
    </row>
    <row r="565" spans="1:11" ht="12.75">
      <c r="A565" s="70"/>
      <c r="B565" s="70"/>
      <c r="C565" s="70"/>
      <c r="D565" s="70"/>
      <c r="E565" s="70"/>
      <c r="F565" s="70"/>
      <c r="G565" s="70"/>
      <c r="H565" s="70"/>
      <c r="I565" s="70"/>
      <c r="J565" s="70"/>
      <c r="K565" s="70"/>
    </row>
    <row r="566" spans="1:11" ht="12.75">
      <c r="A566" s="70"/>
      <c r="B566" s="70"/>
      <c r="C566" s="70"/>
      <c r="D566" s="70"/>
      <c r="E566" s="70"/>
      <c r="F566" s="70"/>
      <c r="G566" s="70"/>
      <c r="H566" s="70"/>
      <c r="I566" s="70"/>
      <c r="J566" s="70"/>
      <c r="K566" s="70"/>
    </row>
    <row r="567" spans="1:11" ht="12.75">
      <c r="A567" s="70"/>
      <c r="B567" s="70"/>
      <c r="C567" s="70"/>
      <c r="D567" s="70"/>
      <c r="E567" s="70"/>
      <c r="F567" s="70"/>
      <c r="G567" s="70"/>
      <c r="H567" s="70"/>
      <c r="I567" s="70"/>
      <c r="J567" s="70"/>
      <c r="K567" s="70"/>
    </row>
    <row r="568" spans="1:11" ht="12.75">
      <c r="A568" s="70"/>
      <c r="B568" s="70"/>
      <c r="C568" s="70"/>
      <c r="D568" s="70"/>
      <c r="E568" s="70"/>
      <c r="F568" s="70"/>
      <c r="G568" s="70"/>
      <c r="H568" s="70"/>
      <c r="I568" s="70"/>
      <c r="J568" s="70"/>
      <c r="K568" s="70"/>
    </row>
    <row r="569" spans="1:11" ht="12.75">
      <c r="A569" s="70"/>
      <c r="B569" s="70"/>
      <c r="C569" s="70"/>
      <c r="D569" s="70"/>
      <c r="E569" s="70"/>
      <c r="F569" s="70"/>
      <c r="G569" s="70"/>
      <c r="H569" s="70"/>
      <c r="I569" s="70"/>
      <c r="J569" s="70"/>
      <c r="K569" s="70"/>
    </row>
    <row r="570" spans="1:11" ht="12.75">
      <c r="A570" s="70"/>
      <c r="B570" s="70"/>
      <c r="C570" s="70"/>
      <c r="D570" s="70"/>
      <c r="E570" s="70"/>
      <c r="F570" s="70"/>
      <c r="G570" s="70"/>
      <c r="H570" s="70"/>
      <c r="I570" s="70"/>
      <c r="J570" s="70"/>
      <c r="K570" s="70"/>
    </row>
    <row r="571" spans="1:11" ht="12.75">
      <c r="A571" s="70"/>
      <c r="B571" s="70"/>
      <c r="C571" s="70"/>
      <c r="D571" s="70"/>
      <c r="E571" s="70"/>
      <c r="F571" s="70"/>
      <c r="G571" s="70"/>
      <c r="H571" s="70"/>
      <c r="I571" s="70"/>
      <c r="J571" s="70"/>
      <c r="K571" s="70"/>
    </row>
    <row r="572" spans="1:11" ht="12.75">
      <c r="A572" s="70"/>
      <c r="B572" s="70"/>
      <c r="C572" s="70"/>
      <c r="D572" s="70"/>
      <c r="E572" s="70"/>
      <c r="F572" s="70"/>
      <c r="G572" s="70"/>
      <c r="H572" s="70"/>
      <c r="I572" s="70"/>
      <c r="J572" s="70"/>
      <c r="K572" s="70"/>
    </row>
    <row r="573" spans="1:11" ht="12.75">
      <c r="A573" s="70"/>
      <c r="B573" s="70"/>
      <c r="C573" s="70"/>
      <c r="D573" s="70"/>
      <c r="E573" s="70"/>
      <c r="F573" s="70"/>
      <c r="G573" s="70"/>
      <c r="H573" s="70"/>
      <c r="I573" s="70"/>
      <c r="J573" s="70"/>
      <c r="K573" s="70"/>
    </row>
    <row r="574" spans="1:11" ht="12.75">
      <c r="A574" s="70"/>
      <c r="B574" s="70"/>
      <c r="C574" s="70"/>
      <c r="D574" s="70"/>
      <c r="E574" s="70"/>
      <c r="F574" s="70"/>
      <c r="G574" s="70"/>
      <c r="H574" s="70"/>
      <c r="I574" s="70"/>
      <c r="J574" s="70"/>
      <c r="K574" s="70"/>
    </row>
    <row r="575" spans="1:11" ht="12.75">
      <c r="A575" s="70"/>
      <c r="B575" s="70"/>
      <c r="C575" s="70"/>
      <c r="D575" s="70"/>
      <c r="E575" s="70"/>
      <c r="F575" s="70"/>
      <c r="G575" s="70"/>
      <c r="H575" s="70"/>
      <c r="I575" s="70"/>
      <c r="J575" s="70"/>
      <c r="K575" s="70"/>
    </row>
    <row r="576" spans="1:11" ht="12.75">
      <c r="A576" s="70"/>
      <c r="B576" s="70"/>
      <c r="C576" s="70"/>
      <c r="D576" s="70"/>
      <c r="E576" s="70"/>
      <c r="F576" s="70"/>
      <c r="G576" s="70"/>
      <c r="H576" s="70"/>
      <c r="I576" s="70"/>
      <c r="J576" s="70"/>
      <c r="K576" s="70"/>
    </row>
    <row r="577" spans="1:11" ht="12.75">
      <c r="A577" s="70"/>
      <c r="B577" s="70"/>
      <c r="C577" s="70"/>
      <c r="D577" s="70"/>
      <c r="E577" s="70"/>
      <c r="F577" s="70"/>
      <c r="G577" s="70"/>
      <c r="H577" s="70"/>
      <c r="I577" s="70"/>
      <c r="J577" s="70"/>
      <c r="K577" s="70"/>
    </row>
    <row r="578" spans="1:11" ht="12.75">
      <c r="A578" s="70"/>
      <c r="B578" s="70"/>
      <c r="C578" s="70"/>
      <c r="D578" s="70"/>
      <c r="E578" s="70"/>
      <c r="F578" s="70"/>
      <c r="G578" s="70"/>
      <c r="H578" s="70"/>
      <c r="I578" s="70"/>
      <c r="J578" s="70"/>
      <c r="K578" s="70"/>
    </row>
    <row r="579" spans="1:11" ht="12.75">
      <c r="A579" s="70"/>
      <c r="B579" s="70"/>
      <c r="C579" s="70"/>
      <c r="D579" s="70"/>
      <c r="E579" s="70"/>
      <c r="F579" s="70"/>
      <c r="G579" s="70"/>
      <c r="H579" s="70"/>
      <c r="I579" s="70"/>
      <c r="J579" s="70"/>
      <c r="K579" s="70"/>
    </row>
    <row r="580" spans="1:11" ht="12.75">
      <c r="A580" s="70"/>
      <c r="B580" s="70"/>
      <c r="C580" s="70"/>
      <c r="D580" s="70"/>
      <c r="E580" s="70"/>
      <c r="F580" s="70"/>
      <c r="G580" s="70"/>
      <c r="H580" s="70"/>
      <c r="I580" s="70"/>
      <c r="J580" s="70"/>
      <c r="K580" s="70"/>
    </row>
    <row r="581" spans="1:11" ht="12.75">
      <c r="A581" s="70"/>
      <c r="B581" s="70"/>
      <c r="C581" s="70"/>
      <c r="D581" s="70"/>
      <c r="E581" s="70"/>
      <c r="F581" s="70"/>
      <c r="G581" s="70"/>
      <c r="H581" s="70"/>
      <c r="I581" s="70"/>
      <c r="J581" s="70"/>
      <c r="K581" s="70"/>
    </row>
    <row r="582" spans="1:11" ht="12.75">
      <c r="A582" s="70"/>
      <c r="B582" s="70"/>
      <c r="C582" s="70"/>
      <c r="D582" s="70"/>
      <c r="E582" s="70"/>
      <c r="F582" s="70"/>
      <c r="G582" s="70"/>
      <c r="H582" s="70"/>
      <c r="I582" s="70"/>
      <c r="J582" s="70"/>
      <c r="K582" s="70"/>
    </row>
    <row r="583" spans="1:11" ht="12.75">
      <c r="A583" s="70"/>
      <c r="B583" s="70"/>
      <c r="C583" s="70"/>
      <c r="D583" s="70"/>
      <c r="E583" s="70"/>
      <c r="F583" s="70"/>
      <c r="G583" s="70"/>
      <c r="H583" s="70"/>
      <c r="I583" s="70"/>
      <c r="J583" s="70"/>
      <c r="K583" s="70"/>
    </row>
    <row r="584" spans="1:11" ht="12.75">
      <c r="A584" s="70"/>
      <c r="B584" s="70"/>
      <c r="C584" s="70"/>
      <c r="D584" s="70"/>
      <c r="E584" s="70"/>
      <c r="F584" s="70"/>
      <c r="G584" s="70"/>
      <c r="H584" s="70"/>
      <c r="I584" s="70"/>
      <c r="J584" s="70"/>
      <c r="K584" s="70"/>
    </row>
    <row r="585" spans="1:11" ht="12.75">
      <c r="A585" s="70"/>
      <c r="B585" s="70"/>
      <c r="C585" s="70"/>
      <c r="D585" s="70"/>
      <c r="E585" s="70"/>
      <c r="F585" s="70"/>
      <c r="G585" s="70"/>
      <c r="H585" s="70"/>
      <c r="I585" s="70"/>
      <c r="J585" s="70"/>
      <c r="K585" s="70"/>
    </row>
    <row r="586" spans="1:11" ht="12.75">
      <c r="A586" s="70"/>
      <c r="B586" s="70"/>
      <c r="C586" s="70"/>
      <c r="D586" s="70"/>
      <c r="E586" s="70"/>
      <c r="F586" s="70"/>
      <c r="G586" s="70"/>
      <c r="H586" s="70"/>
      <c r="I586" s="70"/>
      <c r="J586" s="70"/>
      <c r="K586" s="70"/>
    </row>
    <row r="587" spans="1:11" ht="12.75">
      <c r="A587" s="70"/>
      <c r="B587" s="70"/>
      <c r="C587" s="70"/>
      <c r="D587" s="70"/>
      <c r="E587" s="70"/>
      <c r="F587" s="70"/>
      <c r="G587" s="70"/>
      <c r="H587" s="70"/>
      <c r="I587" s="70"/>
      <c r="J587" s="70"/>
      <c r="K587" s="70"/>
    </row>
    <row r="588" spans="1:11" ht="12.75">
      <c r="A588" s="70"/>
      <c r="B588" s="70"/>
      <c r="C588" s="70"/>
      <c r="D588" s="70"/>
      <c r="E588" s="70"/>
      <c r="F588" s="70"/>
      <c r="G588" s="70"/>
      <c r="H588" s="70"/>
      <c r="I588" s="70"/>
      <c r="J588" s="70"/>
      <c r="K588" s="70"/>
    </row>
    <row r="589" spans="1:11" ht="12.75">
      <c r="A589" s="70"/>
      <c r="B589" s="70"/>
      <c r="C589" s="70"/>
      <c r="D589" s="70"/>
      <c r="E589" s="70"/>
      <c r="F589" s="70"/>
      <c r="G589" s="70"/>
      <c r="H589" s="70"/>
      <c r="I589" s="70"/>
      <c r="J589" s="70"/>
      <c r="K589" s="70"/>
    </row>
    <row r="590" spans="1:11" ht="12.75">
      <c r="A590" s="70"/>
      <c r="B590" s="70"/>
      <c r="C590" s="70"/>
      <c r="D590" s="70"/>
      <c r="E590" s="70"/>
      <c r="F590" s="70"/>
      <c r="G590" s="70"/>
      <c r="H590" s="70"/>
      <c r="I590" s="70"/>
      <c r="J590" s="70"/>
      <c r="K590" s="70"/>
    </row>
    <row r="591" spans="1:11" ht="12.75">
      <c r="A591" s="70"/>
      <c r="B591" s="70"/>
      <c r="C591" s="70"/>
      <c r="D591" s="70"/>
      <c r="E591" s="70"/>
      <c r="F591" s="70"/>
      <c r="G591" s="70"/>
      <c r="H591" s="70"/>
      <c r="I591" s="70"/>
      <c r="J591" s="70"/>
      <c r="K591" s="70"/>
    </row>
    <row r="592" spans="1:11" ht="12.75">
      <c r="A592" s="70"/>
      <c r="B592" s="70"/>
      <c r="C592" s="70"/>
      <c r="D592" s="70"/>
      <c r="E592" s="70"/>
      <c r="F592" s="70"/>
      <c r="G592" s="70"/>
      <c r="H592" s="70"/>
      <c r="I592" s="70"/>
      <c r="J592" s="70"/>
      <c r="K592" s="70"/>
    </row>
    <row r="593" spans="1:11" ht="12.75">
      <c r="A593" s="70"/>
      <c r="B593" s="70"/>
      <c r="C593" s="70"/>
      <c r="D593" s="70"/>
      <c r="E593" s="70"/>
      <c r="F593" s="70"/>
      <c r="G593" s="70"/>
      <c r="H593" s="70"/>
      <c r="I593" s="70"/>
      <c r="J593" s="70"/>
      <c r="K593" s="70"/>
    </row>
    <row r="594" spans="1:11" ht="12.75">
      <c r="A594" s="70"/>
      <c r="B594" s="70"/>
      <c r="C594" s="70"/>
      <c r="D594" s="70"/>
      <c r="E594" s="70"/>
      <c r="F594" s="70"/>
      <c r="G594" s="70"/>
      <c r="H594" s="70"/>
      <c r="I594" s="70"/>
      <c r="J594" s="70"/>
      <c r="K594" s="70"/>
    </row>
    <row r="595" spans="1:11" ht="12.75">
      <c r="A595" s="70"/>
      <c r="B595" s="70"/>
      <c r="C595" s="70"/>
      <c r="D595" s="70"/>
      <c r="E595" s="70"/>
      <c r="F595" s="70"/>
      <c r="G595" s="70"/>
      <c r="H595" s="70"/>
      <c r="I595" s="70"/>
      <c r="J595" s="70"/>
      <c r="K595" s="70"/>
    </row>
    <row r="596" spans="1:11" ht="12.75">
      <c r="A596" s="70"/>
      <c r="B596" s="70"/>
      <c r="C596" s="70"/>
      <c r="D596" s="70"/>
      <c r="E596" s="70"/>
      <c r="F596" s="70"/>
      <c r="G596" s="70"/>
      <c r="H596" s="70"/>
      <c r="I596" s="70"/>
      <c r="J596" s="70"/>
      <c r="K596" s="70"/>
    </row>
    <row r="597" spans="1:11" ht="12.75">
      <c r="A597" s="70"/>
      <c r="B597" s="70"/>
      <c r="C597" s="70"/>
      <c r="D597" s="70"/>
      <c r="E597" s="70"/>
      <c r="F597" s="70"/>
      <c r="G597" s="70"/>
      <c r="H597" s="70"/>
      <c r="I597" s="70"/>
      <c r="J597" s="70"/>
      <c r="K597" s="70"/>
    </row>
    <row r="598" spans="1:11" ht="12.75">
      <c r="A598" s="70"/>
      <c r="B598" s="70"/>
      <c r="C598" s="70"/>
      <c r="D598" s="70"/>
      <c r="E598" s="70"/>
      <c r="F598" s="70"/>
      <c r="G598" s="70"/>
      <c r="H598" s="70"/>
      <c r="I598" s="70"/>
      <c r="J598" s="70"/>
      <c r="K598" s="70"/>
    </row>
    <row r="599" spans="1:11" ht="12.75">
      <c r="A599" s="70"/>
      <c r="B599" s="70"/>
      <c r="C599" s="70"/>
      <c r="D599" s="70"/>
      <c r="E599" s="70"/>
      <c r="F599" s="70"/>
      <c r="G599" s="70"/>
      <c r="H599" s="70"/>
      <c r="I599" s="70"/>
      <c r="J599" s="70"/>
      <c r="K599" s="70"/>
    </row>
    <row r="600" spans="1:11" ht="12.75">
      <c r="A600" s="70"/>
      <c r="B600" s="70"/>
      <c r="C600" s="70"/>
      <c r="D600" s="70"/>
      <c r="E600" s="70"/>
      <c r="F600" s="70"/>
      <c r="G600" s="70"/>
      <c r="H600" s="70"/>
      <c r="I600" s="70"/>
      <c r="J600" s="70"/>
      <c r="K600" s="70"/>
    </row>
    <row r="601" spans="1:11" ht="12.75">
      <c r="A601" s="70"/>
      <c r="B601" s="70"/>
      <c r="C601" s="70"/>
      <c r="D601" s="70"/>
      <c r="E601" s="70"/>
      <c r="F601" s="70"/>
      <c r="G601" s="70"/>
      <c r="H601" s="70"/>
      <c r="I601" s="70"/>
      <c r="J601" s="70"/>
      <c r="K601" s="70"/>
    </row>
    <row r="602" spans="1:11" ht="12.75">
      <c r="A602" s="70"/>
      <c r="B602" s="70"/>
      <c r="C602" s="70"/>
      <c r="D602" s="70"/>
      <c r="E602" s="70"/>
      <c r="F602" s="70"/>
      <c r="G602" s="70"/>
      <c r="H602" s="70"/>
      <c r="I602" s="70"/>
      <c r="J602" s="70"/>
      <c r="K602" s="70"/>
    </row>
    <row r="603" spans="1:11" ht="12.75">
      <c r="A603" s="70"/>
      <c r="B603" s="70"/>
      <c r="C603" s="70"/>
      <c r="D603" s="70"/>
      <c r="E603" s="70"/>
      <c r="F603" s="70"/>
      <c r="G603" s="70"/>
      <c r="H603" s="70"/>
      <c r="I603" s="70"/>
      <c r="J603" s="70"/>
      <c r="K603" s="70"/>
    </row>
    <row r="604" spans="1:11" ht="12.75">
      <c r="A604" s="70"/>
      <c r="B604" s="70"/>
      <c r="C604" s="70"/>
      <c r="D604" s="70"/>
      <c r="E604" s="70"/>
      <c r="F604" s="70"/>
      <c r="G604" s="70"/>
      <c r="H604" s="70"/>
      <c r="I604" s="70"/>
      <c r="J604" s="70"/>
      <c r="K604" s="70"/>
    </row>
    <row r="605" spans="1:11" ht="12.75">
      <c r="A605" s="70"/>
      <c r="B605" s="70"/>
      <c r="C605" s="70"/>
      <c r="D605" s="70"/>
      <c r="E605" s="70"/>
      <c r="F605" s="70"/>
      <c r="G605" s="70"/>
      <c r="H605" s="70"/>
      <c r="I605" s="70"/>
      <c r="J605" s="70"/>
      <c r="K605" s="70"/>
    </row>
    <row r="606" spans="1:11" ht="12.75">
      <c r="A606" s="70"/>
      <c r="B606" s="70"/>
      <c r="C606" s="70"/>
      <c r="D606" s="70"/>
      <c r="E606" s="70"/>
      <c r="F606" s="70"/>
      <c r="G606" s="70"/>
      <c r="H606" s="70"/>
      <c r="I606" s="70"/>
      <c r="J606" s="70"/>
      <c r="K606" s="70"/>
    </row>
    <row r="607" spans="1:11" ht="12.75">
      <c r="A607" s="70"/>
      <c r="B607" s="70"/>
      <c r="C607" s="70"/>
      <c r="D607" s="70"/>
      <c r="E607" s="70"/>
      <c r="F607" s="70"/>
      <c r="G607" s="70"/>
      <c r="H607" s="70"/>
      <c r="I607" s="70"/>
      <c r="J607" s="70"/>
      <c r="K607" s="70"/>
    </row>
    <row r="608" spans="1:11" ht="12.75">
      <c r="A608" s="70"/>
      <c r="B608" s="70"/>
      <c r="C608" s="70"/>
      <c r="D608" s="70"/>
      <c r="E608" s="70"/>
      <c r="F608" s="70"/>
      <c r="G608" s="70"/>
      <c r="H608" s="70"/>
      <c r="I608" s="70"/>
      <c r="J608" s="70"/>
      <c r="K608" s="70"/>
    </row>
    <row r="609" spans="1:11" ht="12.75">
      <c r="A609" s="70"/>
      <c r="B609" s="70"/>
      <c r="C609" s="70"/>
      <c r="D609" s="70"/>
      <c r="E609" s="70"/>
      <c r="F609" s="70"/>
      <c r="G609" s="70"/>
      <c r="H609" s="70"/>
      <c r="I609" s="70"/>
      <c r="J609" s="70"/>
      <c r="K609" s="70"/>
    </row>
    <row r="610" spans="1:11" ht="12.75">
      <c r="A610" s="70"/>
      <c r="B610" s="70"/>
      <c r="C610" s="70"/>
      <c r="D610" s="70"/>
      <c r="E610" s="70"/>
      <c r="F610" s="70"/>
      <c r="G610" s="70"/>
      <c r="H610" s="70"/>
      <c r="I610" s="70"/>
      <c r="J610" s="70"/>
      <c r="K610" s="70"/>
    </row>
    <row r="611" spans="1:11" ht="12.75">
      <c r="A611" s="70"/>
      <c r="B611" s="70"/>
      <c r="C611" s="70"/>
      <c r="D611" s="70"/>
      <c r="E611" s="70"/>
      <c r="F611" s="70"/>
      <c r="G611" s="70"/>
      <c r="H611" s="70"/>
      <c r="I611" s="70"/>
      <c r="J611" s="70"/>
      <c r="K611" s="70"/>
    </row>
    <row r="612" spans="1:11" ht="12.75">
      <c r="A612" s="70"/>
      <c r="B612" s="70"/>
      <c r="C612" s="70"/>
      <c r="D612" s="70"/>
      <c r="E612" s="70"/>
      <c r="F612" s="70"/>
      <c r="G612" s="70"/>
      <c r="H612" s="70"/>
      <c r="I612" s="70"/>
      <c r="J612" s="70"/>
      <c r="K612" s="70"/>
    </row>
    <row r="613" spans="1:11" ht="12.75">
      <c r="A613" s="70"/>
      <c r="B613" s="70"/>
      <c r="C613" s="70"/>
      <c r="D613" s="70"/>
      <c r="E613" s="70"/>
      <c r="F613" s="70"/>
      <c r="G613" s="70"/>
      <c r="H613" s="70"/>
      <c r="I613" s="70"/>
      <c r="J613" s="70"/>
      <c r="K613" s="70"/>
    </row>
    <row r="614" spans="1:11" ht="12.75">
      <c r="A614" s="70"/>
      <c r="B614" s="70"/>
      <c r="C614" s="70"/>
      <c r="D614" s="70"/>
      <c r="E614" s="70"/>
      <c r="F614" s="70"/>
      <c r="G614" s="70"/>
      <c r="H614" s="70"/>
      <c r="I614" s="70"/>
      <c r="J614" s="70"/>
      <c r="K614" s="70"/>
    </row>
    <row r="615" spans="1:11" ht="12.75">
      <c r="A615" s="70"/>
      <c r="B615" s="70"/>
      <c r="C615" s="70"/>
      <c r="D615" s="70"/>
      <c r="E615" s="70"/>
      <c r="F615" s="70"/>
      <c r="G615" s="70"/>
      <c r="H615" s="70"/>
      <c r="I615" s="70"/>
      <c r="J615" s="70"/>
      <c r="K615" s="70"/>
    </row>
    <row r="616" spans="1:11" ht="12.75">
      <c r="A616" s="70"/>
      <c r="B616" s="70"/>
      <c r="C616" s="70"/>
      <c r="D616" s="70"/>
      <c r="E616" s="70"/>
      <c r="F616" s="70"/>
      <c r="G616" s="70"/>
      <c r="H616" s="70"/>
      <c r="I616" s="70"/>
      <c r="J616" s="70"/>
      <c r="K616" s="70"/>
    </row>
  </sheetData>
  <printOptions/>
  <pageMargins left="0.75" right="0.75" top="1" bottom="1" header="0" footer="0"/>
  <pageSetup horizontalDpi="300" verticalDpi="300" orientation="portrait" scale="90" r:id="rId2"/>
  <drawing r:id="rId1"/>
</worksheet>
</file>

<file path=xl/worksheets/sheet5.xml><?xml version="1.0" encoding="utf-8"?>
<worksheet xmlns="http://schemas.openxmlformats.org/spreadsheetml/2006/main" xmlns:r="http://schemas.openxmlformats.org/officeDocument/2006/relationships">
  <dimension ref="A1:H25"/>
  <sheetViews>
    <sheetView tabSelected="1" workbookViewId="0" topLeftCell="A1">
      <selection activeCell="F3" sqref="F3"/>
    </sheetView>
  </sheetViews>
  <sheetFormatPr defaultColWidth="11.421875" defaultRowHeight="12.75"/>
  <cols>
    <col min="1" max="1" width="14.00390625" style="0" customWidth="1"/>
    <col min="2" max="2" width="13.140625" style="0" customWidth="1"/>
    <col min="3" max="3" width="14.140625" style="0" customWidth="1"/>
    <col min="6" max="6" width="11.7109375" style="0" customWidth="1"/>
    <col min="7" max="7" width="13.57421875" style="0" customWidth="1"/>
  </cols>
  <sheetData>
    <row r="1" spans="1:7" ht="12.75">
      <c r="A1" s="57" t="s">
        <v>62</v>
      </c>
      <c r="B1" s="57"/>
      <c r="C1" s="46"/>
      <c r="D1" s="46"/>
      <c r="E1" s="46"/>
      <c r="G1" s="12"/>
    </row>
    <row r="2" spans="1:7" ht="12.75">
      <c r="A2" s="12"/>
      <c r="B2" s="101"/>
      <c r="E2" s="12"/>
      <c r="F2" s="12"/>
      <c r="G2" s="12"/>
    </row>
    <row r="3" spans="1:7" ht="12.75">
      <c r="A3" s="12"/>
      <c r="B3" s="12"/>
      <c r="C3" s="12"/>
      <c r="D3" s="12"/>
      <c r="E3" s="12"/>
      <c r="F3" s="12"/>
      <c r="G3" s="12"/>
    </row>
    <row r="4" spans="1:7" ht="12.75">
      <c r="A4" s="12"/>
      <c r="B4" s="12"/>
      <c r="C4" s="12"/>
      <c r="D4" s="12"/>
      <c r="E4" s="12"/>
      <c r="F4" s="12"/>
      <c r="G4" s="12"/>
    </row>
    <row r="5" spans="1:7" ht="12.75">
      <c r="A5" s="12"/>
      <c r="B5" s="12"/>
      <c r="C5" s="12"/>
      <c r="D5" s="12"/>
      <c r="E5" s="12"/>
      <c r="F5" s="12"/>
      <c r="G5" s="12"/>
    </row>
    <row r="6" spans="1:7" ht="12.75">
      <c r="A6" s="12"/>
      <c r="B6" s="12"/>
      <c r="C6" s="12"/>
      <c r="D6" s="12"/>
      <c r="E6" s="12"/>
      <c r="F6" s="12"/>
      <c r="G6" s="12"/>
    </row>
    <row r="7" spans="1:7" ht="12.75">
      <c r="A7" s="12"/>
      <c r="B7" s="12"/>
      <c r="C7" s="12"/>
      <c r="D7" s="12"/>
      <c r="E7" s="12"/>
      <c r="F7" s="12"/>
      <c r="G7" s="12"/>
    </row>
    <row r="8" spans="1:7" ht="12.75">
      <c r="A8" s="12"/>
      <c r="B8" s="12"/>
      <c r="C8" s="12"/>
      <c r="D8" s="70"/>
      <c r="E8" s="12"/>
      <c r="F8" s="12"/>
      <c r="G8" s="12"/>
    </row>
    <row r="9" spans="1:7" ht="12.75">
      <c r="A9" s="12"/>
      <c r="B9" s="12"/>
      <c r="C9" s="12"/>
      <c r="D9" s="12"/>
      <c r="E9" s="12"/>
      <c r="F9" s="12"/>
      <c r="G9" s="12"/>
    </row>
    <row r="10" spans="1:7" ht="12.75">
      <c r="A10" s="12"/>
      <c r="B10" s="12"/>
      <c r="C10" s="12"/>
      <c r="D10" s="71"/>
      <c r="E10" s="12"/>
      <c r="F10" s="12"/>
      <c r="G10" s="12"/>
    </row>
    <row r="11" spans="1:7" ht="12.75">
      <c r="A11" s="12"/>
      <c r="B11" s="12"/>
      <c r="C11" s="12"/>
      <c r="D11" s="12"/>
      <c r="E11" s="12"/>
      <c r="F11" s="12"/>
      <c r="G11" s="12"/>
    </row>
    <row r="12" spans="1:8" ht="12.75">
      <c r="A12" s="12"/>
      <c r="B12" s="12"/>
      <c r="C12" s="12"/>
      <c r="D12" s="71"/>
      <c r="E12" s="12"/>
      <c r="F12" s="12"/>
      <c r="G12" s="12"/>
      <c r="H12" s="48" t="s">
        <v>14</v>
      </c>
    </row>
    <row r="13" spans="1:8" ht="12.75">
      <c r="A13" s="12"/>
      <c r="B13" s="12"/>
      <c r="C13" s="12"/>
      <c r="D13" s="12"/>
      <c r="E13" s="12"/>
      <c r="F13" s="12"/>
      <c r="G13" s="72" t="s">
        <v>36</v>
      </c>
      <c r="H13" s="40">
        <v>-5000</v>
      </c>
    </row>
    <row r="14" spans="6:8" ht="12.75">
      <c r="F14" s="12"/>
      <c r="G14" s="73" t="s">
        <v>37</v>
      </c>
      <c r="H14" s="53">
        <v>0</v>
      </c>
    </row>
    <row r="15" spans="6:8" ht="12.75">
      <c r="F15" s="12"/>
      <c r="G15" s="73" t="s">
        <v>38</v>
      </c>
      <c r="H15" s="53">
        <v>0</v>
      </c>
    </row>
    <row r="16" spans="6:8" ht="12.75">
      <c r="F16" s="12"/>
      <c r="G16" s="73" t="s">
        <v>39</v>
      </c>
      <c r="H16" s="53">
        <v>0</v>
      </c>
    </row>
    <row r="17" spans="7:8" ht="12.75">
      <c r="G17" s="73" t="s">
        <v>57</v>
      </c>
      <c r="H17" s="53">
        <v>0</v>
      </c>
    </row>
    <row r="18" spans="7:8" ht="12.75">
      <c r="G18" s="73" t="s">
        <v>58</v>
      </c>
      <c r="H18" s="53">
        <v>0</v>
      </c>
    </row>
    <row r="19" spans="7:8" ht="12.75">
      <c r="G19" s="74" t="s">
        <v>59</v>
      </c>
      <c r="H19" s="41">
        <v>7580</v>
      </c>
    </row>
    <row r="23" spans="2:4" ht="12.75">
      <c r="B23" s="75" t="s">
        <v>35</v>
      </c>
      <c r="C23" s="76" t="s">
        <v>61</v>
      </c>
      <c r="D23" s="77">
        <f>IRR(H13:H19)</f>
        <v>0.07180686289108983</v>
      </c>
    </row>
    <row r="24" spans="2:4" ht="12.75">
      <c r="B24" s="78"/>
      <c r="C24" s="79"/>
      <c r="D24" s="83"/>
    </row>
    <row r="25" spans="2:4" ht="12.75">
      <c r="B25" s="80" t="s">
        <v>35</v>
      </c>
      <c r="C25" s="81" t="s">
        <v>60</v>
      </c>
      <c r="D25" s="82">
        <f>RATE(6,,H13,H19)</f>
        <v>0.07180686289107971</v>
      </c>
    </row>
  </sheetData>
  <sheetProtection password="C40A" sheet="1" objects="1" scenarios="1"/>
  <printOptions/>
  <pageMargins left="0.75" right="0.75" top="1" bottom="1" header="0" footer="0"/>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62"/>
  <sheetViews>
    <sheetView workbookViewId="0" topLeftCell="A1">
      <selection activeCell="G36" sqref="G36"/>
    </sheetView>
  </sheetViews>
  <sheetFormatPr defaultColWidth="11.421875" defaultRowHeight="12.75"/>
  <sheetData>
    <row r="1" spans="1:2" ht="12.75">
      <c r="A1" s="13" t="s">
        <v>141</v>
      </c>
      <c r="B1" t="s">
        <v>5</v>
      </c>
    </row>
    <row r="11" spans="3:7" ht="12.75">
      <c r="C11" s="181" t="s">
        <v>129</v>
      </c>
      <c r="D11" s="182">
        <f>1.25^(1/12)-1</f>
        <v>0.018769265121506118</v>
      </c>
      <c r="E11" s="183" t="s">
        <v>100</v>
      </c>
      <c r="F11" s="181" t="s">
        <v>134</v>
      </c>
      <c r="G11" s="184"/>
    </row>
    <row r="12" spans="3:7" ht="12.75">
      <c r="C12" s="181" t="s">
        <v>131</v>
      </c>
      <c r="D12" s="185">
        <f>PMT(D11,18,D13,,1)</f>
        <v>-2266.8404265500894</v>
      </c>
      <c r="E12" s="183" t="s">
        <v>137</v>
      </c>
      <c r="F12" s="181" t="s">
        <v>132</v>
      </c>
      <c r="G12" s="186">
        <f>PMT($D$11,11,G50)</f>
        <v>-1989.523287673524</v>
      </c>
    </row>
    <row r="13" spans="3:7" ht="12.75">
      <c r="C13" s="181" t="s">
        <v>130</v>
      </c>
      <c r="D13" s="187">
        <v>35000</v>
      </c>
      <c r="E13" s="183"/>
      <c r="F13" s="188"/>
      <c r="G13" s="188"/>
    </row>
    <row r="15" ht="12.75">
      <c r="C15" s="13" t="s">
        <v>135</v>
      </c>
    </row>
    <row r="17" spans="3:7" ht="12.75">
      <c r="C17" s="222" t="s">
        <v>112</v>
      </c>
      <c r="D17" s="222" t="s">
        <v>114</v>
      </c>
      <c r="E17" s="222" t="s">
        <v>126</v>
      </c>
      <c r="F17" s="222" t="s">
        <v>127</v>
      </c>
      <c r="G17" s="223" t="s">
        <v>128</v>
      </c>
    </row>
    <row r="18" spans="3:7" ht="12.75">
      <c r="C18" s="224">
        <v>0</v>
      </c>
      <c r="D18" s="191"/>
      <c r="E18" s="191"/>
      <c r="F18" s="191"/>
      <c r="G18" s="225">
        <f>D13</f>
        <v>35000</v>
      </c>
    </row>
    <row r="19" spans="3:7" ht="12.75">
      <c r="C19" s="226">
        <v>0</v>
      </c>
      <c r="D19" s="193">
        <f>$D$12*-1</f>
        <v>2266.8404265500894</v>
      </c>
      <c r="E19" s="194">
        <v>0</v>
      </c>
      <c r="F19" s="193">
        <f>D19-E19</f>
        <v>2266.8404265500894</v>
      </c>
      <c r="G19" s="192">
        <f>G18-F19</f>
        <v>32733.15957344991</v>
      </c>
    </row>
    <row r="20" spans="3:7" ht="12.75">
      <c r="C20" s="226">
        <v>1</v>
      </c>
      <c r="D20" s="193">
        <f aca="true" t="shared" si="0" ref="D20:D36">$D$12*-1</f>
        <v>2266.8404265500894</v>
      </c>
      <c r="E20" s="194">
        <f>$D$11*G19</f>
        <v>614.3773502986475</v>
      </c>
      <c r="F20" s="193">
        <f aca="true" t="shared" si="1" ref="F20:F30">D20-E20</f>
        <v>1652.463076251442</v>
      </c>
      <c r="G20" s="192">
        <f aca="true" t="shared" si="2" ref="G20:G30">G19-F20</f>
        <v>31080.696497198467</v>
      </c>
    </row>
    <row r="21" spans="3:7" ht="12.75">
      <c r="C21" s="226">
        <v>2</v>
      </c>
      <c r="D21" s="193">
        <f t="shared" si="0"/>
        <v>2266.8404265500894</v>
      </c>
      <c r="E21" s="194">
        <f aca="true" t="shared" si="3" ref="E21:E30">$D$11*G20</f>
        <v>583.3618327169845</v>
      </c>
      <c r="F21" s="193">
        <f t="shared" si="1"/>
        <v>1683.478593833105</v>
      </c>
      <c r="G21" s="192">
        <f t="shared" si="2"/>
        <v>29397.217903365363</v>
      </c>
    </row>
    <row r="22" spans="3:7" ht="12.75">
      <c r="C22" s="226">
        <v>3</v>
      </c>
      <c r="D22" s="193">
        <f t="shared" si="0"/>
        <v>2266.8404265500894</v>
      </c>
      <c r="E22" s="194">
        <f t="shared" si="3"/>
        <v>551.7641766629507</v>
      </c>
      <c r="F22" s="193">
        <f t="shared" si="1"/>
        <v>1715.0762498871386</v>
      </c>
      <c r="G22" s="192">
        <f t="shared" si="2"/>
        <v>27682.141653478226</v>
      </c>
    </row>
    <row r="23" spans="3:7" ht="12.75">
      <c r="C23" s="226">
        <v>4</v>
      </c>
      <c r="D23" s="193">
        <f t="shared" si="0"/>
        <v>2266.8404265500894</v>
      </c>
      <c r="E23" s="194">
        <f t="shared" si="3"/>
        <v>519.5734558252205</v>
      </c>
      <c r="F23" s="193">
        <f t="shared" si="1"/>
        <v>1747.2669707248688</v>
      </c>
      <c r="G23" s="192">
        <f t="shared" si="2"/>
        <v>25934.874682753358</v>
      </c>
    </row>
    <row r="24" spans="3:7" ht="12.75">
      <c r="C24" s="226">
        <v>5</v>
      </c>
      <c r="D24" s="193">
        <f t="shared" si="0"/>
        <v>2266.8404265500894</v>
      </c>
      <c r="E24" s="194">
        <f t="shared" si="3"/>
        <v>486.77853881363467</v>
      </c>
      <c r="F24" s="193">
        <f t="shared" si="1"/>
        <v>1780.0618877364548</v>
      </c>
      <c r="G24" s="192">
        <f t="shared" si="2"/>
        <v>24154.812795016904</v>
      </c>
    </row>
    <row r="25" spans="3:7" ht="12.75">
      <c r="C25" s="226">
        <v>6</v>
      </c>
      <c r="D25" s="193">
        <f t="shared" si="0"/>
        <v>2266.8404265500894</v>
      </c>
      <c r="E25" s="194">
        <f t="shared" si="3"/>
        <v>453.3680853100205</v>
      </c>
      <c r="F25" s="193">
        <f t="shared" si="1"/>
        <v>1813.472341240069</v>
      </c>
      <c r="G25" s="192">
        <f>G24-F25</f>
        <v>22341.340453776837</v>
      </c>
    </row>
    <row r="26" spans="3:7" ht="12.75">
      <c r="C26" s="226">
        <v>7</v>
      </c>
      <c r="D26" s="193">
        <f t="shared" si="0"/>
        <v>2266.8404265500894</v>
      </c>
      <c r="E26" s="194">
        <f t="shared" si="3"/>
        <v>419.33054214676724</v>
      </c>
      <c r="F26" s="193">
        <f t="shared" si="1"/>
        <v>1847.5098844033223</v>
      </c>
      <c r="G26" s="192">
        <f t="shared" si="2"/>
        <v>20493.830569373513</v>
      </c>
    </row>
    <row r="27" spans="3:7" ht="12.75">
      <c r="C27" s="226">
        <v>8</v>
      </c>
      <c r="D27" s="193">
        <f t="shared" si="0"/>
        <v>2266.8404265500894</v>
      </c>
      <c r="E27" s="194">
        <f t="shared" si="3"/>
        <v>384.65413931179813</v>
      </c>
      <c r="F27" s="193">
        <f t="shared" si="1"/>
        <v>1882.1862872382912</v>
      </c>
      <c r="G27" s="192">
        <f t="shared" si="2"/>
        <v>18611.64428213522</v>
      </c>
    </row>
    <row r="28" spans="3:7" ht="12.75">
      <c r="C28" s="226">
        <v>9</v>
      </c>
      <c r="D28" s="193">
        <f t="shared" si="0"/>
        <v>2266.8404265500894</v>
      </c>
      <c r="E28" s="194">
        <f t="shared" si="3"/>
        <v>349.3268858785594</v>
      </c>
      <c r="F28" s="193">
        <f t="shared" si="1"/>
        <v>1917.51354067153</v>
      </c>
      <c r="G28" s="192">
        <f t="shared" si="2"/>
        <v>16694.13074146369</v>
      </c>
    </row>
    <row r="29" spans="3:7" ht="12.75">
      <c r="C29" s="226">
        <v>10</v>
      </c>
      <c r="D29" s="193">
        <f t="shared" si="0"/>
        <v>2266.8404265500894</v>
      </c>
      <c r="E29" s="194">
        <f t="shared" si="3"/>
        <v>313.3365658596175</v>
      </c>
      <c r="F29" s="193">
        <f t="shared" si="1"/>
        <v>1953.5038606904718</v>
      </c>
      <c r="G29" s="192">
        <f t="shared" si="2"/>
        <v>14740.62688077322</v>
      </c>
    </row>
    <row r="30" spans="3:7" ht="12.75">
      <c r="C30" s="226">
        <v>11</v>
      </c>
      <c r="D30" s="193">
        <f t="shared" si="0"/>
        <v>2266.8404265500894</v>
      </c>
      <c r="E30" s="194">
        <f t="shared" si="3"/>
        <v>276.6707339824323</v>
      </c>
      <c r="F30" s="193">
        <f t="shared" si="1"/>
        <v>1990.1696925676572</v>
      </c>
      <c r="G30" s="192">
        <f t="shared" si="2"/>
        <v>12750.457188205562</v>
      </c>
    </row>
    <row r="31" spans="3:7" ht="12.75">
      <c r="C31" s="226">
        <v>12</v>
      </c>
      <c r="D31" s="193">
        <f t="shared" si="0"/>
        <v>2266.8404265500894</v>
      </c>
      <c r="E31" s="194">
        <f aca="true" t="shared" si="4" ref="E31:E36">$D$11*G30</f>
        <v>239.31671138584363</v>
      </c>
      <c r="F31" s="193">
        <f aca="true" t="shared" si="5" ref="F31:F36">D31-E31</f>
        <v>2027.523715164246</v>
      </c>
      <c r="G31" s="192">
        <f aca="true" t="shared" si="6" ref="G31:G36">G30-F31</f>
        <v>10722.933473041317</v>
      </c>
    </row>
    <row r="32" spans="3:7" ht="12.75">
      <c r="C32" s="226">
        <v>13</v>
      </c>
      <c r="D32" s="193">
        <f t="shared" si="0"/>
        <v>2266.8404265500894</v>
      </c>
      <c r="E32" s="194">
        <f t="shared" si="4"/>
        <v>201.26158123578486</v>
      </c>
      <c r="F32" s="193">
        <f t="shared" si="5"/>
        <v>2065.5788453143045</v>
      </c>
      <c r="G32" s="192">
        <f t="shared" si="6"/>
        <v>8657.354627727012</v>
      </c>
    </row>
    <row r="33" spans="3:7" ht="12.75">
      <c r="C33" s="226">
        <v>14</v>
      </c>
      <c r="D33" s="193">
        <f t="shared" si="0"/>
        <v>2266.8404265500894</v>
      </c>
      <c r="E33" s="194">
        <f t="shared" si="4"/>
        <v>162.4921842587062</v>
      </c>
      <c r="F33" s="193">
        <f t="shared" si="5"/>
        <v>2104.348242291383</v>
      </c>
      <c r="G33" s="192">
        <f t="shared" si="6"/>
        <v>6553.006385435629</v>
      </c>
    </row>
    <row r="34" spans="3:7" ht="12.75">
      <c r="C34" s="226">
        <v>15</v>
      </c>
      <c r="D34" s="193">
        <f t="shared" si="0"/>
        <v>2266.8404265500894</v>
      </c>
      <c r="E34" s="194">
        <f t="shared" si="4"/>
        <v>122.99511419116384</v>
      </c>
      <c r="F34" s="193">
        <f t="shared" si="5"/>
        <v>2143.8453123589256</v>
      </c>
      <c r="G34" s="192">
        <f t="shared" si="6"/>
        <v>4409.161073076704</v>
      </c>
    </row>
    <row r="35" spans="3:7" ht="12.75">
      <c r="C35" s="226">
        <v>16</v>
      </c>
      <c r="D35" s="193">
        <f t="shared" si="0"/>
        <v>2266.8404265500894</v>
      </c>
      <c r="E35" s="194">
        <f t="shared" si="4"/>
        <v>82.75671314400107</v>
      </c>
      <c r="F35" s="193">
        <f t="shared" si="5"/>
        <v>2184.0837134060885</v>
      </c>
      <c r="G35" s="192">
        <f t="shared" si="6"/>
        <v>2225.077359670616</v>
      </c>
    </row>
    <row r="36" spans="3:7" ht="12.75">
      <c r="C36" s="226">
        <v>17</v>
      </c>
      <c r="D36" s="193">
        <f t="shared" si="0"/>
        <v>2266.8404265500894</v>
      </c>
      <c r="E36" s="194">
        <f t="shared" si="4"/>
        <v>41.76306687951861</v>
      </c>
      <c r="F36" s="193">
        <f t="shared" si="5"/>
        <v>2225.077359670571</v>
      </c>
      <c r="G36" s="192">
        <f t="shared" si="6"/>
        <v>4.501998773775995E-11</v>
      </c>
    </row>
    <row r="37" spans="3:7" ht="12.75">
      <c r="C37" s="227">
        <v>18</v>
      </c>
      <c r="D37" s="197" t="s">
        <v>5</v>
      </c>
      <c r="E37" s="196" t="s">
        <v>5</v>
      </c>
      <c r="F37" s="197" t="s">
        <v>5</v>
      </c>
      <c r="G37" s="228" t="s">
        <v>5</v>
      </c>
    </row>
    <row r="38" spans="3:7" ht="12.75">
      <c r="C38" s="125"/>
      <c r="D38" s="125"/>
      <c r="E38" s="126"/>
      <c r="F38" s="221"/>
      <c r="G38" s="125"/>
    </row>
    <row r="40" ht="12.75">
      <c r="C40" s="13" t="s">
        <v>136</v>
      </c>
    </row>
    <row r="42" spans="3:7" ht="12.75">
      <c r="C42" s="222" t="s">
        <v>112</v>
      </c>
      <c r="D42" s="222" t="s">
        <v>114</v>
      </c>
      <c r="E42" s="222" t="s">
        <v>126</v>
      </c>
      <c r="F42" s="222" t="s">
        <v>127</v>
      </c>
      <c r="G42" s="223" t="s">
        <v>128</v>
      </c>
    </row>
    <row r="43" spans="3:7" ht="12.75">
      <c r="C43" s="224">
        <v>0</v>
      </c>
      <c r="D43" s="191"/>
      <c r="E43" s="191"/>
      <c r="F43" s="191"/>
      <c r="G43" s="225">
        <f>D13</f>
        <v>35000</v>
      </c>
    </row>
    <row r="44" spans="3:7" ht="12.75">
      <c r="C44" s="226">
        <v>0</v>
      </c>
      <c r="D44" s="193">
        <f aca="true" t="shared" si="7" ref="D44:D49">$D$12*-1</f>
        <v>2266.8404265500894</v>
      </c>
      <c r="E44" s="194">
        <v>0</v>
      </c>
      <c r="F44" s="193">
        <f>D44-E44</f>
        <v>2266.8404265500894</v>
      </c>
      <c r="G44" s="192">
        <f aca="true" t="shared" si="8" ref="G44:G50">G43-F44</f>
        <v>32733.15957344991</v>
      </c>
    </row>
    <row r="45" spans="3:7" ht="12.75">
      <c r="C45" s="226">
        <v>1</v>
      </c>
      <c r="D45" s="193">
        <f t="shared" si="7"/>
        <v>2266.8404265500894</v>
      </c>
      <c r="E45" s="194">
        <f>$D$11*G44</f>
        <v>614.3773502986475</v>
      </c>
      <c r="F45" s="193">
        <f aca="true" t="shared" si="9" ref="F45:F61">D45-E45</f>
        <v>1652.463076251442</v>
      </c>
      <c r="G45" s="192">
        <f t="shared" si="8"/>
        <v>31080.696497198467</v>
      </c>
    </row>
    <row r="46" spans="3:7" ht="12.75">
      <c r="C46" s="226">
        <v>2</v>
      </c>
      <c r="D46" s="193">
        <f t="shared" si="7"/>
        <v>2266.8404265500894</v>
      </c>
      <c r="E46" s="194">
        <f aca="true" t="shared" si="10" ref="E46:E61">$D$11*G45</f>
        <v>583.3618327169845</v>
      </c>
      <c r="F46" s="193">
        <f t="shared" si="9"/>
        <v>1683.478593833105</v>
      </c>
      <c r="G46" s="192">
        <f t="shared" si="8"/>
        <v>29397.217903365363</v>
      </c>
    </row>
    <row r="47" spans="3:7" ht="12.75">
      <c r="C47" s="226">
        <v>3</v>
      </c>
      <c r="D47" s="193">
        <f t="shared" si="7"/>
        <v>2266.8404265500894</v>
      </c>
      <c r="E47" s="194">
        <f t="shared" si="10"/>
        <v>551.7641766629507</v>
      </c>
      <c r="F47" s="193">
        <f t="shared" si="9"/>
        <v>1715.0762498871386</v>
      </c>
      <c r="G47" s="192">
        <f t="shared" si="8"/>
        <v>27682.141653478226</v>
      </c>
    </row>
    <row r="48" spans="3:7" ht="12.75">
      <c r="C48" s="226">
        <v>4</v>
      </c>
      <c r="D48" s="193">
        <f t="shared" si="7"/>
        <v>2266.8404265500894</v>
      </c>
      <c r="E48" s="194">
        <f t="shared" si="10"/>
        <v>519.5734558252205</v>
      </c>
      <c r="F48" s="193">
        <f t="shared" si="9"/>
        <v>1747.2669707248688</v>
      </c>
      <c r="G48" s="192">
        <f t="shared" si="8"/>
        <v>25934.874682753358</v>
      </c>
    </row>
    <row r="49" spans="3:7" ht="12.75">
      <c r="C49" s="226">
        <v>5</v>
      </c>
      <c r="D49" s="193">
        <f t="shared" si="7"/>
        <v>2266.8404265500894</v>
      </c>
      <c r="E49" s="194">
        <f t="shared" si="10"/>
        <v>486.77853881363467</v>
      </c>
      <c r="F49" s="193">
        <f t="shared" si="9"/>
        <v>1780.0618877364548</v>
      </c>
      <c r="G49" s="192">
        <f t="shared" si="8"/>
        <v>24154.812795016904</v>
      </c>
    </row>
    <row r="50" spans="3:7" ht="12.75">
      <c r="C50" s="226">
        <v>6</v>
      </c>
      <c r="D50" s="193">
        <v>5000</v>
      </c>
      <c r="E50" s="194">
        <f t="shared" si="10"/>
        <v>453.3680853100205</v>
      </c>
      <c r="F50" s="193">
        <f t="shared" si="9"/>
        <v>4546.63191468998</v>
      </c>
      <c r="G50" s="192">
        <f t="shared" si="8"/>
        <v>19608.180880326923</v>
      </c>
    </row>
    <row r="51" spans="3:7" ht="12.75">
      <c r="C51" s="229">
        <v>7</v>
      </c>
      <c r="D51" s="209">
        <f>$G$12*-1</f>
        <v>1989.523287673524</v>
      </c>
      <c r="E51" s="210">
        <f t="shared" si="10"/>
        <v>368.03114549330326</v>
      </c>
      <c r="F51" s="209">
        <f t="shared" si="9"/>
        <v>1621.4921421802208</v>
      </c>
      <c r="G51" s="211">
        <f aca="true" t="shared" si="11" ref="G51:G61">G50-F51</f>
        <v>17986.688738146702</v>
      </c>
    </row>
    <row r="52" spans="3:7" ht="12.75">
      <c r="C52" s="229">
        <v>8</v>
      </c>
      <c r="D52" s="209">
        <f>$G$12*-1</f>
        <v>1989.523287673524</v>
      </c>
      <c r="E52" s="210">
        <f t="shared" si="10"/>
        <v>337.59692958428377</v>
      </c>
      <c r="F52" s="209">
        <f t="shared" si="9"/>
        <v>1651.9263580892402</v>
      </c>
      <c r="G52" s="211">
        <f t="shared" si="11"/>
        <v>16334.762380057462</v>
      </c>
    </row>
    <row r="53" spans="3:7" ht="12.75">
      <c r="C53" s="229">
        <v>9</v>
      </c>
      <c r="D53" s="209">
        <f aca="true" t="shared" si="12" ref="D53:D61">$G$12*-1</f>
        <v>1989.523287673524</v>
      </c>
      <c r="E53" s="210">
        <f t="shared" si="10"/>
        <v>306.5914858081028</v>
      </c>
      <c r="F53" s="209">
        <f t="shared" si="9"/>
        <v>1682.9318018654212</v>
      </c>
      <c r="G53" s="211">
        <f t="shared" si="11"/>
        <v>14651.83057819204</v>
      </c>
    </row>
    <row r="54" spans="3:7" ht="12.75">
      <c r="C54" s="229">
        <v>10</v>
      </c>
      <c r="D54" s="209">
        <f t="shared" si="12"/>
        <v>1989.523287673524</v>
      </c>
      <c r="E54" s="210">
        <f t="shared" si="10"/>
        <v>275.0040926374767</v>
      </c>
      <c r="F54" s="209">
        <f t="shared" si="9"/>
        <v>1714.5191950360472</v>
      </c>
      <c r="G54" s="211">
        <f t="shared" si="11"/>
        <v>12937.311383155993</v>
      </c>
    </row>
    <row r="55" spans="3:7" ht="12.75">
      <c r="C55" s="229">
        <v>11</v>
      </c>
      <c r="D55" s="209">
        <f t="shared" si="12"/>
        <v>1989.523287673524</v>
      </c>
      <c r="E55" s="210">
        <f t="shared" si="10"/>
        <v>242.82382730993385</v>
      </c>
      <c r="F55" s="209">
        <f t="shared" si="9"/>
        <v>1746.69946036359</v>
      </c>
      <c r="G55" s="211">
        <f t="shared" si="11"/>
        <v>11190.611922792403</v>
      </c>
    </row>
    <row r="56" spans="3:7" ht="12.75">
      <c r="C56" s="229">
        <v>12</v>
      </c>
      <c r="D56" s="209">
        <f t="shared" si="12"/>
        <v>1989.523287673524</v>
      </c>
      <c r="E56" s="210">
        <f t="shared" si="10"/>
        <v>210.03956205077796</v>
      </c>
      <c r="F56" s="209">
        <f t="shared" si="9"/>
        <v>1779.483725622746</v>
      </c>
      <c r="G56" s="211">
        <f t="shared" si="11"/>
        <v>9411.128197169657</v>
      </c>
    </row>
    <row r="57" spans="3:7" ht="12.75">
      <c r="C57" s="229">
        <v>13</v>
      </c>
      <c r="D57" s="209">
        <f t="shared" si="12"/>
        <v>1989.523287673524</v>
      </c>
      <c r="E57" s="210">
        <f t="shared" si="10"/>
        <v>176.6399602251592</v>
      </c>
      <c r="F57" s="209">
        <f t="shared" si="9"/>
        <v>1812.8833274483648</v>
      </c>
      <c r="G57" s="211">
        <f t="shared" si="11"/>
        <v>7598.244869721292</v>
      </c>
    </row>
    <row r="58" spans="3:7" ht="12.75">
      <c r="C58" s="229">
        <v>14</v>
      </c>
      <c r="D58" s="209">
        <f t="shared" si="12"/>
        <v>1989.523287673524</v>
      </c>
      <c r="E58" s="210">
        <f t="shared" si="10"/>
        <v>142.61347241792265</v>
      </c>
      <c r="F58" s="209">
        <f t="shared" si="9"/>
        <v>1846.9098152556014</v>
      </c>
      <c r="G58" s="211">
        <f t="shared" si="11"/>
        <v>5751.3350544656905</v>
      </c>
    </row>
    <row r="59" spans="3:7" ht="12.75">
      <c r="C59" s="229">
        <v>15</v>
      </c>
      <c r="D59" s="209">
        <f t="shared" si="12"/>
        <v>1989.523287673524</v>
      </c>
      <c r="E59" s="210">
        <f t="shared" si="10"/>
        <v>107.94833243987837</v>
      </c>
      <c r="F59" s="209">
        <f t="shared" si="9"/>
        <v>1881.5749552336456</v>
      </c>
      <c r="G59" s="211">
        <f t="shared" si="11"/>
        <v>3869.760099232045</v>
      </c>
    </row>
    <row r="60" spans="3:7" ht="12.75">
      <c r="C60" s="229">
        <v>16</v>
      </c>
      <c r="D60" s="209">
        <f t="shared" si="12"/>
        <v>1989.523287673524</v>
      </c>
      <c r="E60" s="210">
        <f t="shared" si="10"/>
        <v>72.63255325911207</v>
      </c>
      <c r="F60" s="209">
        <f t="shared" si="9"/>
        <v>1916.890734414412</v>
      </c>
      <c r="G60" s="211">
        <f t="shared" si="11"/>
        <v>1952.869364817633</v>
      </c>
    </row>
    <row r="61" spans="3:7" ht="12.75">
      <c r="C61" s="229">
        <v>17</v>
      </c>
      <c r="D61" s="209">
        <f t="shared" si="12"/>
        <v>1989.523287673524</v>
      </c>
      <c r="E61" s="210">
        <f t="shared" si="10"/>
        <v>36.6539228559294</v>
      </c>
      <c r="F61" s="209">
        <f t="shared" si="9"/>
        <v>1952.8693648175947</v>
      </c>
      <c r="G61" s="211">
        <f t="shared" si="11"/>
        <v>3.8198777474462986E-11</v>
      </c>
    </row>
    <row r="62" spans="3:7" ht="12.75">
      <c r="C62" s="230">
        <v>18</v>
      </c>
      <c r="D62" s="231" t="s">
        <v>5</v>
      </c>
      <c r="E62" s="232" t="s">
        <v>5</v>
      </c>
      <c r="F62" s="231" t="s">
        <v>5</v>
      </c>
      <c r="G62" s="233" t="s">
        <v>5</v>
      </c>
    </row>
  </sheetData>
  <printOptions/>
  <pageMargins left="0.75" right="0.75" top="1" bottom="1" header="0" footer="0"/>
  <pageSetup horizontalDpi="300" verticalDpi="300" orientation="portrait" scale="90" r:id="rId2"/>
  <drawing r:id="rId1"/>
</worksheet>
</file>

<file path=xl/worksheets/sheet7.xml><?xml version="1.0" encoding="utf-8"?>
<worksheet xmlns="http://schemas.openxmlformats.org/spreadsheetml/2006/main" xmlns:r="http://schemas.openxmlformats.org/officeDocument/2006/relationships">
  <dimension ref="A1:G29"/>
  <sheetViews>
    <sheetView workbookViewId="0" topLeftCell="A1">
      <selection activeCell="G9" sqref="G9"/>
    </sheetView>
  </sheetViews>
  <sheetFormatPr defaultColWidth="11.421875" defaultRowHeight="12.75"/>
  <cols>
    <col min="4" max="4" width="12.8515625" style="0" customWidth="1"/>
    <col min="5" max="5" width="13.57421875" style="0" customWidth="1"/>
    <col min="7" max="7" width="14.00390625" style="0" customWidth="1"/>
  </cols>
  <sheetData>
    <row r="1" ht="12.75">
      <c r="A1" t="s">
        <v>142</v>
      </c>
    </row>
    <row r="11" spans="3:7" ht="12.75">
      <c r="C11" s="67" t="s">
        <v>129</v>
      </c>
      <c r="D11" s="216">
        <f>1.25^(1/12)-1</f>
        <v>0.018769265121506118</v>
      </c>
      <c r="E11" s="217" t="s">
        <v>100</v>
      </c>
      <c r="F11" s="67" t="s">
        <v>138</v>
      </c>
      <c r="G11" s="218">
        <v>0.04</v>
      </c>
    </row>
    <row r="12" spans="3:7" ht="12.75">
      <c r="C12" s="67" t="s">
        <v>131</v>
      </c>
      <c r="D12" s="219">
        <f>PMT(D11,10,35000,,1)</f>
        <v>-3800.0561839743355</v>
      </c>
      <c r="E12" s="217"/>
      <c r="F12" s="67" t="s">
        <v>139</v>
      </c>
      <c r="G12" s="173">
        <f>PMT(G11,3,G23)</f>
        <v>-3958.516190145926</v>
      </c>
    </row>
    <row r="13" spans="3:5" ht="12.75">
      <c r="C13" s="67" t="s">
        <v>130</v>
      </c>
      <c r="D13" s="220">
        <v>35000</v>
      </c>
      <c r="E13" s="217"/>
    </row>
    <row r="15" spans="3:7" ht="12.75">
      <c r="C15" s="107" t="s">
        <v>112</v>
      </c>
      <c r="D15" s="107" t="s">
        <v>114</v>
      </c>
      <c r="E15" s="107" t="s">
        <v>126</v>
      </c>
      <c r="F15" s="107" t="s">
        <v>127</v>
      </c>
      <c r="G15" s="189" t="s">
        <v>128</v>
      </c>
    </row>
    <row r="16" spans="3:7" ht="12.75">
      <c r="C16" s="199">
        <v>0</v>
      </c>
      <c r="D16" s="199"/>
      <c r="E16" s="199"/>
      <c r="F16" s="200"/>
      <c r="G16" s="201">
        <f>D13</f>
        <v>35000</v>
      </c>
    </row>
    <row r="17" spans="3:7" ht="12.75">
      <c r="C17" s="199">
        <v>0</v>
      </c>
      <c r="D17" s="202">
        <f>$D$12*-1</f>
        <v>3800.0561839743355</v>
      </c>
      <c r="E17" s="203">
        <v>0</v>
      </c>
      <c r="F17" s="202">
        <f>D17-E17</f>
        <v>3800.0561839743355</v>
      </c>
      <c r="G17" s="201">
        <f>G16-F17</f>
        <v>31199.943816025665</v>
      </c>
    </row>
    <row r="18" spans="3:7" ht="12.75">
      <c r="C18" s="199">
        <v>1</v>
      </c>
      <c r="D18" s="202">
        <f aca="true" t="shared" si="0" ref="D18:D23">$D$12*-1</f>
        <v>3800.0561839743355</v>
      </c>
      <c r="E18" s="203">
        <f aca="true" t="shared" si="1" ref="E18:E23">$D$11*G17</f>
        <v>585.600017259081</v>
      </c>
      <c r="F18" s="202">
        <f aca="true" t="shared" si="2" ref="F18:F26">D18-E18</f>
        <v>3214.4561667152543</v>
      </c>
      <c r="G18" s="201">
        <f aca="true" t="shared" si="3" ref="G18:G26">G17-F18</f>
        <v>27985.48764931041</v>
      </c>
    </row>
    <row r="19" spans="3:7" ht="12.75">
      <c r="C19" s="199">
        <v>2</v>
      </c>
      <c r="D19" s="202">
        <f t="shared" si="0"/>
        <v>3800.0561839743355</v>
      </c>
      <c r="E19" s="203">
        <f t="shared" si="1"/>
        <v>525.267037244542</v>
      </c>
      <c r="F19" s="202">
        <f t="shared" si="2"/>
        <v>3274.789146729793</v>
      </c>
      <c r="G19" s="201">
        <f t="shared" si="3"/>
        <v>24710.698502580617</v>
      </c>
    </row>
    <row r="20" spans="3:7" ht="12.75">
      <c r="C20" s="199">
        <v>3</v>
      </c>
      <c r="D20" s="202">
        <f t="shared" si="0"/>
        <v>3800.0561839743355</v>
      </c>
      <c r="E20" s="203">
        <f t="shared" si="1"/>
        <v>463.80165153253984</v>
      </c>
      <c r="F20" s="202">
        <f t="shared" si="2"/>
        <v>3336.2545324417956</v>
      </c>
      <c r="G20" s="201">
        <f t="shared" si="3"/>
        <v>21374.443970138822</v>
      </c>
    </row>
    <row r="21" spans="3:7" ht="12.75">
      <c r="C21" s="199">
        <v>4</v>
      </c>
      <c r="D21" s="202">
        <f t="shared" si="0"/>
        <v>3800.0561839743355</v>
      </c>
      <c r="E21" s="203">
        <f t="shared" si="1"/>
        <v>401.18260570031333</v>
      </c>
      <c r="F21" s="202">
        <f t="shared" si="2"/>
        <v>3398.8735782740223</v>
      </c>
      <c r="G21" s="201">
        <f t="shared" si="3"/>
        <v>17975.5703918648</v>
      </c>
    </row>
    <row r="22" spans="3:7" ht="12.75">
      <c r="C22" s="199">
        <v>5</v>
      </c>
      <c r="D22" s="202">
        <f t="shared" si="0"/>
        <v>3800.0561839743355</v>
      </c>
      <c r="E22" s="203">
        <f t="shared" si="1"/>
        <v>337.38824639520607</v>
      </c>
      <c r="F22" s="202">
        <f t="shared" si="2"/>
        <v>3462.6679375791296</v>
      </c>
      <c r="G22" s="201">
        <f t="shared" si="3"/>
        <v>14512.90245428567</v>
      </c>
    </row>
    <row r="23" spans="3:7" ht="12.75">
      <c r="C23" s="199">
        <v>6</v>
      </c>
      <c r="D23" s="202">
        <f t="shared" si="0"/>
        <v>3800.0561839743355</v>
      </c>
      <c r="E23" s="203">
        <f t="shared" si="1"/>
        <v>272.39651384704456</v>
      </c>
      <c r="F23" s="202">
        <f t="shared" si="2"/>
        <v>3527.659670127291</v>
      </c>
      <c r="G23" s="201">
        <f t="shared" si="3"/>
        <v>10985.242784158378</v>
      </c>
    </row>
    <row r="24" spans="3:7" ht="12.75">
      <c r="C24" s="208">
        <v>7</v>
      </c>
      <c r="D24" s="209">
        <f>$G$12*-1</f>
        <v>3958.516190145926</v>
      </c>
      <c r="E24" s="210">
        <f>$G$11*G23</f>
        <v>439.4097113663351</v>
      </c>
      <c r="F24" s="209">
        <f t="shared" si="2"/>
        <v>3519.106478779591</v>
      </c>
      <c r="G24" s="211">
        <f t="shared" si="3"/>
        <v>7466.136305378786</v>
      </c>
    </row>
    <row r="25" spans="3:7" ht="12.75">
      <c r="C25" s="208">
        <v>8</v>
      </c>
      <c r="D25" s="209">
        <f>$G$12*-1</f>
        <v>3958.516190145926</v>
      </c>
      <c r="E25" s="210">
        <f>$G$11*G24</f>
        <v>298.64545221515147</v>
      </c>
      <c r="F25" s="209">
        <f t="shared" si="2"/>
        <v>3659.8707379307743</v>
      </c>
      <c r="G25" s="211">
        <f t="shared" si="3"/>
        <v>3806.265567448012</v>
      </c>
    </row>
    <row r="26" spans="3:7" ht="12.75">
      <c r="C26" s="208">
        <v>9</v>
      </c>
      <c r="D26" s="209">
        <f>$G$12*-1</f>
        <v>3958.516190145926</v>
      </c>
      <c r="E26" s="210">
        <f>$G$11*G25</f>
        <v>152.25062269792048</v>
      </c>
      <c r="F26" s="209">
        <f t="shared" si="2"/>
        <v>3806.2655674480056</v>
      </c>
      <c r="G26" s="211">
        <f t="shared" si="3"/>
        <v>6.366462912410498E-12</v>
      </c>
    </row>
    <row r="27" spans="3:7" ht="12.75">
      <c r="C27" s="208">
        <v>10</v>
      </c>
      <c r="D27" s="209" t="s">
        <v>5</v>
      </c>
      <c r="E27" s="210" t="s">
        <v>5</v>
      </c>
      <c r="F27" s="209" t="s">
        <v>5</v>
      </c>
      <c r="G27" s="211" t="s">
        <v>5</v>
      </c>
    </row>
    <row r="28" spans="3:7" ht="12.75">
      <c r="C28" s="208" t="s">
        <v>5</v>
      </c>
      <c r="D28" s="209" t="s">
        <v>5</v>
      </c>
      <c r="E28" s="210" t="s">
        <v>5</v>
      </c>
      <c r="F28" s="209" t="s">
        <v>5</v>
      </c>
      <c r="G28" s="211" t="s">
        <v>5</v>
      </c>
    </row>
    <row r="29" spans="3:7" ht="12.75">
      <c r="C29" s="212" t="s">
        <v>5</v>
      </c>
      <c r="D29" s="212"/>
      <c r="E29" s="213" t="s">
        <v>5</v>
      </c>
      <c r="F29" s="214" t="s">
        <v>5</v>
      </c>
      <c r="G29" s="215"/>
    </row>
  </sheetData>
  <printOptions/>
  <pageMargins left="0.75" right="0.75" top="1" bottom="1" header="0" footer="0"/>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H5" sqref="H5"/>
    </sheetView>
  </sheetViews>
  <sheetFormatPr defaultColWidth="11.421875" defaultRowHeight="12.75"/>
  <cols>
    <col min="4" max="4" width="13.28125" style="0" customWidth="1"/>
    <col min="7" max="7" width="13.57421875" style="0" customWidth="1"/>
  </cols>
  <sheetData>
    <row r="1" ht="12.75">
      <c r="A1" t="s">
        <v>140</v>
      </c>
    </row>
    <row r="11" spans="3:7" ht="12.75">
      <c r="C11" s="67" t="s">
        <v>129</v>
      </c>
      <c r="D11" s="216">
        <f>1.25^(1/12)-1</f>
        <v>0.018769265121506118</v>
      </c>
      <c r="E11" s="217" t="s">
        <v>100</v>
      </c>
      <c r="F11" s="67" t="s">
        <v>138</v>
      </c>
      <c r="G11" s="218">
        <v>0.04</v>
      </c>
    </row>
    <row r="12" spans="3:7" ht="12.75">
      <c r="C12" s="67" t="s">
        <v>131</v>
      </c>
      <c r="D12" s="219">
        <f>PMT(D11,12,35000,,1)</f>
        <v>-3224.1072720934562</v>
      </c>
      <c r="E12" s="217"/>
      <c r="F12" s="67" t="s">
        <v>139</v>
      </c>
      <c r="G12" s="173">
        <f>PMT(G11,5,G23)</f>
        <v>-3425.8182759597976</v>
      </c>
    </row>
    <row r="13" spans="3:5" ht="12.75">
      <c r="C13" s="67" t="s">
        <v>130</v>
      </c>
      <c r="D13" s="220">
        <v>35000</v>
      </c>
      <c r="E13" s="217"/>
    </row>
    <row r="15" spans="3:7" ht="12.75">
      <c r="C15" s="107" t="s">
        <v>112</v>
      </c>
      <c r="D15" s="107" t="s">
        <v>114</v>
      </c>
      <c r="E15" s="107" t="s">
        <v>126</v>
      </c>
      <c r="F15" s="107" t="s">
        <v>127</v>
      </c>
      <c r="G15" s="189" t="s">
        <v>128</v>
      </c>
    </row>
    <row r="16" spans="3:7" ht="12.75">
      <c r="C16" s="199">
        <v>0</v>
      </c>
      <c r="D16" s="199"/>
      <c r="E16" s="199"/>
      <c r="F16" s="200"/>
      <c r="G16" s="201">
        <f>D13</f>
        <v>35000</v>
      </c>
    </row>
    <row r="17" spans="3:7" ht="12.75">
      <c r="C17" s="199">
        <v>0</v>
      </c>
      <c r="D17" s="202">
        <f>$D$12*-1</f>
        <v>3224.1072720934562</v>
      </c>
      <c r="E17" s="203">
        <v>0</v>
      </c>
      <c r="F17" s="202">
        <f>D17-E17</f>
        <v>3224.1072720934562</v>
      </c>
      <c r="G17" s="201">
        <f>G16-F17</f>
        <v>31775.892727906543</v>
      </c>
    </row>
    <row r="18" spans="3:7" ht="12.75">
      <c r="C18" s="199">
        <v>1</v>
      </c>
      <c r="D18" s="202">
        <f aca="true" t="shared" si="0" ref="D18:D23">$D$12*-1</f>
        <v>3224.1072720934562</v>
      </c>
      <c r="E18" s="203">
        <f aca="true" t="shared" si="1" ref="E18:E23">$D$11*G17</f>
        <v>596.4101550826161</v>
      </c>
      <c r="F18" s="202">
        <f aca="true" t="shared" si="2" ref="F18:F28">D18-E18</f>
        <v>2627.69711701084</v>
      </c>
      <c r="G18" s="201">
        <f aca="true" t="shared" si="3" ref="G18:G28">G17-F18</f>
        <v>29148.195610895702</v>
      </c>
    </row>
    <row r="19" spans="3:7" ht="12.75">
      <c r="C19" s="199">
        <v>2</v>
      </c>
      <c r="D19" s="202">
        <f t="shared" si="0"/>
        <v>3224.1072720934562</v>
      </c>
      <c r="E19" s="203">
        <f t="shared" si="1"/>
        <v>547.0902112344224</v>
      </c>
      <c r="F19" s="202">
        <f t="shared" si="2"/>
        <v>2677.017060859034</v>
      </c>
      <c r="G19" s="201">
        <f t="shared" si="3"/>
        <v>26471.178550036668</v>
      </c>
    </row>
    <row r="20" spans="3:7" ht="12.75">
      <c r="C20" s="199">
        <v>3</v>
      </c>
      <c r="D20" s="202">
        <f t="shared" si="0"/>
        <v>3224.1072720934562</v>
      </c>
      <c r="E20" s="203">
        <f t="shared" si="1"/>
        <v>496.84456828436413</v>
      </c>
      <c r="F20" s="202">
        <f t="shared" si="2"/>
        <v>2727.2627038090923</v>
      </c>
      <c r="G20" s="201">
        <f t="shared" si="3"/>
        <v>23743.915846227574</v>
      </c>
    </row>
    <row r="21" spans="3:7" ht="12.75">
      <c r="C21" s="199">
        <v>4</v>
      </c>
      <c r="D21" s="202">
        <f t="shared" si="0"/>
        <v>3224.1072720934562</v>
      </c>
      <c r="E21" s="203">
        <f t="shared" si="1"/>
        <v>445.6558515405756</v>
      </c>
      <c r="F21" s="202">
        <f t="shared" si="2"/>
        <v>2778.451420552881</v>
      </c>
      <c r="G21" s="201">
        <f t="shared" si="3"/>
        <v>20965.464425674694</v>
      </c>
    </row>
    <row r="22" spans="3:7" ht="12.75">
      <c r="C22" s="199">
        <v>5</v>
      </c>
      <c r="D22" s="202">
        <f t="shared" si="0"/>
        <v>3224.1072720934562</v>
      </c>
      <c r="E22" s="203">
        <f t="shared" si="1"/>
        <v>393.50636020099336</v>
      </c>
      <c r="F22" s="202">
        <f t="shared" si="2"/>
        <v>2830.600911892463</v>
      </c>
      <c r="G22" s="201">
        <f t="shared" si="3"/>
        <v>18134.86351378223</v>
      </c>
    </row>
    <row r="23" spans="3:7" ht="12.75">
      <c r="C23" s="199">
        <v>6</v>
      </c>
      <c r="D23" s="202">
        <f t="shared" si="0"/>
        <v>3224.1072720934562</v>
      </c>
      <c r="E23" s="203">
        <f t="shared" si="1"/>
        <v>340.3780612325067</v>
      </c>
      <c r="F23" s="202">
        <f t="shared" si="2"/>
        <v>2883.7292108609495</v>
      </c>
      <c r="G23" s="201">
        <f t="shared" si="3"/>
        <v>15251.134302921282</v>
      </c>
    </row>
    <row r="24" spans="3:7" ht="12.75">
      <c r="C24" s="208">
        <v>7</v>
      </c>
      <c r="D24" s="209">
        <f>$G$12*-1</f>
        <v>3425.8182759597976</v>
      </c>
      <c r="E24" s="210">
        <f>$G$11*G23</f>
        <v>610.0453721168514</v>
      </c>
      <c r="F24" s="209">
        <f t="shared" si="2"/>
        <v>2815.772903842946</v>
      </c>
      <c r="G24" s="211">
        <f t="shared" si="3"/>
        <v>12435.361399078336</v>
      </c>
    </row>
    <row r="25" spans="3:7" ht="12.75">
      <c r="C25" s="208">
        <v>8</v>
      </c>
      <c r="D25" s="209">
        <f>$G$12*-1</f>
        <v>3425.8182759597976</v>
      </c>
      <c r="E25" s="210">
        <f>$G$11*G24</f>
        <v>497.41445596313343</v>
      </c>
      <c r="F25" s="209">
        <f t="shared" si="2"/>
        <v>2928.403819996664</v>
      </c>
      <c r="G25" s="211">
        <f t="shared" si="3"/>
        <v>9506.957579081673</v>
      </c>
    </row>
    <row r="26" spans="3:7" ht="12.75">
      <c r="C26" s="208">
        <v>9</v>
      </c>
      <c r="D26" s="209">
        <f>$G$12*-1</f>
        <v>3425.8182759597976</v>
      </c>
      <c r="E26" s="210">
        <f>$G$11*G25</f>
        <v>380.2783031632669</v>
      </c>
      <c r="F26" s="209">
        <f t="shared" si="2"/>
        <v>3045.5399727965305</v>
      </c>
      <c r="G26" s="211">
        <f t="shared" si="3"/>
        <v>6461.417606285142</v>
      </c>
    </row>
    <row r="27" spans="3:7" ht="12.75">
      <c r="C27" s="208">
        <v>10</v>
      </c>
      <c r="D27" s="209">
        <f>$G$12*-1</f>
        <v>3425.8182759597976</v>
      </c>
      <c r="E27" s="210">
        <f>$G$11*G26</f>
        <v>258.4567042514057</v>
      </c>
      <c r="F27" s="209">
        <f t="shared" si="2"/>
        <v>3167.3615717083917</v>
      </c>
      <c r="G27" s="211">
        <f t="shared" si="3"/>
        <v>3294.0560345767503</v>
      </c>
    </row>
    <row r="28" spans="3:7" ht="12.75">
      <c r="C28" s="208">
        <v>11</v>
      </c>
      <c r="D28" s="209">
        <f>$G$12*-1</f>
        <v>3425.8182759597976</v>
      </c>
      <c r="E28" s="210">
        <f>$G$11*G27</f>
        <v>131.76224138307</v>
      </c>
      <c r="F28" s="209">
        <f t="shared" si="2"/>
        <v>3294.0560345767276</v>
      </c>
      <c r="G28" s="211">
        <f t="shared" si="3"/>
        <v>2.2737367544323206E-11</v>
      </c>
    </row>
    <row r="29" spans="3:7" ht="12.75">
      <c r="C29" s="212">
        <v>12</v>
      </c>
      <c r="D29" s="212"/>
      <c r="E29" s="213" t="s">
        <v>5</v>
      </c>
      <c r="F29" s="214" t="s">
        <v>5</v>
      </c>
      <c r="G29" s="215"/>
    </row>
  </sheetData>
  <printOptions/>
  <pageMargins left="0.75" right="0.75" top="1" bottom="1" header="0" footer="0"/>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dimension ref="A1:G49"/>
  <sheetViews>
    <sheetView workbookViewId="0" topLeftCell="A1">
      <selection activeCell="I4" sqref="I4"/>
    </sheetView>
  </sheetViews>
  <sheetFormatPr defaultColWidth="11.421875" defaultRowHeight="12.75"/>
  <cols>
    <col min="2" max="2" width="13.421875" style="0" customWidth="1"/>
  </cols>
  <sheetData>
    <row r="1" spans="1:2" ht="12.75">
      <c r="A1" s="13" t="s">
        <v>133</v>
      </c>
      <c r="B1" t="s">
        <v>5</v>
      </c>
    </row>
    <row r="11" spans="3:7" ht="12.75">
      <c r="C11" s="181" t="s">
        <v>129</v>
      </c>
      <c r="D11" s="182">
        <f>1.25^(1/12)-1</f>
        <v>0.018769265121506118</v>
      </c>
      <c r="E11" s="183" t="s">
        <v>100</v>
      </c>
      <c r="F11" s="181" t="s">
        <v>134</v>
      </c>
      <c r="G11" s="184"/>
    </row>
    <row r="12" spans="3:7" ht="12.75">
      <c r="C12" s="181" t="s">
        <v>131</v>
      </c>
      <c r="D12" s="185">
        <f>PMT(D11,12,D13,,1)</f>
        <v>-3224.1072720934562</v>
      </c>
      <c r="E12" s="183" t="s">
        <v>137</v>
      </c>
      <c r="F12" s="181" t="s">
        <v>132</v>
      </c>
      <c r="G12" s="186">
        <f>PMT($D$11,5,G43)</f>
        <v>-2848.681513931677</v>
      </c>
    </row>
    <row r="13" spans="3:7" ht="12.75">
      <c r="C13" s="181" t="s">
        <v>130</v>
      </c>
      <c r="D13" s="187">
        <v>35000</v>
      </c>
      <c r="E13" s="183"/>
      <c r="F13" s="188"/>
      <c r="G13" s="188"/>
    </row>
    <row r="15" ht="12.75">
      <c r="C15" s="13" t="s">
        <v>135</v>
      </c>
    </row>
    <row r="17" spans="3:7" ht="12.75">
      <c r="C17" s="107" t="s">
        <v>112</v>
      </c>
      <c r="D17" s="107" t="s">
        <v>114</v>
      </c>
      <c r="E17" s="107" t="s">
        <v>126</v>
      </c>
      <c r="F17" s="107" t="s">
        <v>127</v>
      </c>
      <c r="G17" s="189" t="s">
        <v>128</v>
      </c>
    </row>
    <row r="18" spans="3:7" ht="12.75">
      <c r="C18" s="190">
        <v>0</v>
      </c>
      <c r="D18" s="190"/>
      <c r="E18" s="190"/>
      <c r="F18" s="191"/>
      <c r="G18" s="192">
        <f>D13</f>
        <v>35000</v>
      </c>
    </row>
    <row r="19" spans="3:7" ht="12.75">
      <c r="C19" s="190">
        <v>0</v>
      </c>
      <c r="D19" s="193">
        <f>$D$12*-1</f>
        <v>3224.1072720934562</v>
      </c>
      <c r="E19" s="194">
        <v>0</v>
      </c>
      <c r="F19" s="193">
        <f>D19-E19</f>
        <v>3224.1072720934562</v>
      </c>
      <c r="G19" s="192">
        <f>G18-F19</f>
        <v>31775.892727906543</v>
      </c>
    </row>
    <row r="20" spans="3:7" ht="12.75">
      <c r="C20" s="190">
        <v>1</v>
      </c>
      <c r="D20" s="193">
        <f aca="true" t="shared" si="0" ref="D20:D30">$D$12*-1</f>
        <v>3224.1072720934562</v>
      </c>
      <c r="E20" s="194">
        <f>$D$11*G19</f>
        <v>596.4101550826161</v>
      </c>
      <c r="F20" s="193">
        <f aca="true" t="shared" si="1" ref="F20:F30">D20-E20</f>
        <v>2627.69711701084</v>
      </c>
      <c r="G20" s="192">
        <f aca="true" t="shared" si="2" ref="G20:G30">G19-F20</f>
        <v>29148.195610895702</v>
      </c>
    </row>
    <row r="21" spans="3:7" ht="12.75">
      <c r="C21" s="190">
        <v>2</v>
      </c>
      <c r="D21" s="193">
        <f t="shared" si="0"/>
        <v>3224.1072720934562</v>
      </c>
      <c r="E21" s="194">
        <f aca="true" t="shared" si="3" ref="E21:E30">$D$11*G20</f>
        <v>547.0902112344224</v>
      </c>
      <c r="F21" s="193">
        <f t="shared" si="1"/>
        <v>2677.017060859034</v>
      </c>
      <c r="G21" s="192">
        <f t="shared" si="2"/>
        <v>26471.178550036668</v>
      </c>
    </row>
    <row r="22" spans="3:7" ht="12.75">
      <c r="C22" s="190">
        <v>3</v>
      </c>
      <c r="D22" s="193">
        <f t="shared" si="0"/>
        <v>3224.1072720934562</v>
      </c>
      <c r="E22" s="194">
        <f t="shared" si="3"/>
        <v>496.84456828436413</v>
      </c>
      <c r="F22" s="193">
        <f t="shared" si="1"/>
        <v>2727.2627038090923</v>
      </c>
      <c r="G22" s="192">
        <f t="shared" si="2"/>
        <v>23743.915846227574</v>
      </c>
    </row>
    <row r="23" spans="3:7" ht="12.75">
      <c r="C23" s="190">
        <v>4</v>
      </c>
      <c r="D23" s="193">
        <f t="shared" si="0"/>
        <v>3224.1072720934562</v>
      </c>
      <c r="E23" s="194">
        <f t="shared" si="3"/>
        <v>445.6558515405756</v>
      </c>
      <c r="F23" s="193">
        <f t="shared" si="1"/>
        <v>2778.451420552881</v>
      </c>
      <c r="G23" s="192">
        <f t="shared" si="2"/>
        <v>20965.464425674694</v>
      </c>
    </row>
    <row r="24" spans="3:7" ht="12.75">
      <c r="C24" s="190">
        <v>5</v>
      </c>
      <c r="D24" s="193">
        <f t="shared" si="0"/>
        <v>3224.1072720934562</v>
      </c>
      <c r="E24" s="194">
        <f t="shared" si="3"/>
        <v>393.50636020099336</v>
      </c>
      <c r="F24" s="193">
        <f t="shared" si="1"/>
        <v>2830.600911892463</v>
      </c>
      <c r="G24" s="192">
        <f t="shared" si="2"/>
        <v>18134.86351378223</v>
      </c>
    </row>
    <row r="25" spans="3:7" ht="12.75">
      <c r="C25" s="190">
        <v>6</v>
      </c>
      <c r="D25" s="193">
        <f t="shared" si="0"/>
        <v>3224.1072720934562</v>
      </c>
      <c r="E25" s="194">
        <f t="shared" si="3"/>
        <v>340.3780612325067</v>
      </c>
      <c r="F25" s="193">
        <f t="shared" si="1"/>
        <v>2883.7292108609495</v>
      </c>
      <c r="G25" s="192">
        <f>G24-F25</f>
        <v>15251.134302921282</v>
      </c>
    </row>
    <row r="26" spans="3:7" ht="12.75">
      <c r="C26" s="190">
        <v>7</v>
      </c>
      <c r="D26" s="193">
        <f t="shared" si="0"/>
        <v>3224.1072720934562</v>
      </c>
      <c r="E26" s="194">
        <f t="shared" si="3"/>
        <v>286.25258313522596</v>
      </c>
      <c r="F26" s="193">
        <f t="shared" si="1"/>
        <v>2937.8546889582303</v>
      </c>
      <c r="G26" s="192">
        <f t="shared" si="2"/>
        <v>12313.279613963052</v>
      </c>
    </row>
    <row r="27" spans="3:7" ht="12.75">
      <c r="C27" s="190">
        <v>8</v>
      </c>
      <c r="D27" s="193">
        <f t="shared" si="0"/>
        <v>3224.1072720934562</v>
      </c>
      <c r="E27" s="194">
        <f t="shared" si="3"/>
        <v>231.11120958970903</v>
      </c>
      <c r="F27" s="193">
        <f t="shared" si="1"/>
        <v>2992.996062503747</v>
      </c>
      <c r="G27" s="192">
        <f t="shared" si="2"/>
        <v>9320.283551459304</v>
      </c>
    </row>
    <row r="28" spans="3:7" ht="12.75">
      <c r="C28" s="190">
        <v>9</v>
      </c>
      <c r="D28" s="193">
        <f t="shared" si="0"/>
        <v>3224.1072720934562</v>
      </c>
      <c r="E28" s="194">
        <f t="shared" si="3"/>
        <v>174.9348729849523</v>
      </c>
      <c r="F28" s="193">
        <f t="shared" si="1"/>
        <v>3049.172399108504</v>
      </c>
      <c r="G28" s="192">
        <f t="shared" si="2"/>
        <v>6271.111152350801</v>
      </c>
    </row>
    <row r="29" spans="3:7" ht="12.75">
      <c r="C29" s="190">
        <v>10</v>
      </c>
      <c r="D29" s="193">
        <f t="shared" si="0"/>
        <v>3224.1072720934562</v>
      </c>
      <c r="E29" s="194">
        <f t="shared" si="3"/>
        <v>117.70414782490592</v>
      </c>
      <c r="F29" s="193">
        <f t="shared" si="1"/>
        <v>3106.4031242685505</v>
      </c>
      <c r="G29" s="192">
        <f t="shared" si="2"/>
        <v>3164.70802808225</v>
      </c>
    </row>
    <row r="30" spans="3:7" ht="12.75">
      <c r="C30" s="190">
        <v>11</v>
      </c>
      <c r="D30" s="193">
        <f t="shared" si="0"/>
        <v>3224.1072720934562</v>
      </c>
      <c r="E30" s="194">
        <f t="shared" si="3"/>
        <v>59.39924401123458</v>
      </c>
      <c r="F30" s="193">
        <f t="shared" si="1"/>
        <v>3164.7080280822215</v>
      </c>
      <c r="G30" s="192">
        <f t="shared" si="2"/>
        <v>2.864908310584724E-11</v>
      </c>
    </row>
    <row r="31" spans="3:7" ht="12.75">
      <c r="C31" s="195">
        <v>12</v>
      </c>
      <c r="D31" s="195"/>
      <c r="E31" s="196" t="s">
        <v>5</v>
      </c>
      <c r="F31" s="197" t="s">
        <v>5</v>
      </c>
      <c r="G31" s="198"/>
    </row>
    <row r="33" ht="12.75">
      <c r="C33" s="13" t="s">
        <v>136</v>
      </c>
    </row>
    <row r="35" spans="3:7" ht="12.75">
      <c r="C35" s="107" t="s">
        <v>112</v>
      </c>
      <c r="D35" s="107" t="s">
        <v>114</v>
      </c>
      <c r="E35" s="107" t="s">
        <v>126</v>
      </c>
      <c r="F35" s="107" t="s">
        <v>127</v>
      </c>
      <c r="G35" s="189" t="s">
        <v>128</v>
      </c>
    </row>
    <row r="36" spans="3:7" ht="12.75">
      <c r="C36" s="199">
        <v>0</v>
      </c>
      <c r="D36" s="199"/>
      <c r="E36" s="199"/>
      <c r="F36" s="200"/>
      <c r="G36" s="201">
        <f>D13</f>
        <v>35000</v>
      </c>
    </row>
    <row r="37" spans="3:7" ht="12.75">
      <c r="C37" s="199">
        <v>0</v>
      </c>
      <c r="D37" s="202">
        <f aca="true" t="shared" si="4" ref="D37:D42">$D$12*-1</f>
        <v>3224.1072720934562</v>
      </c>
      <c r="E37" s="203">
        <v>0</v>
      </c>
      <c r="F37" s="202">
        <f>D37-E37</f>
        <v>3224.1072720934562</v>
      </c>
      <c r="G37" s="201">
        <f aca="true" t="shared" si="5" ref="G37:G48">G36-F37</f>
        <v>31775.892727906543</v>
      </c>
    </row>
    <row r="38" spans="3:7" ht="12.75">
      <c r="C38" s="199">
        <v>1</v>
      </c>
      <c r="D38" s="202">
        <f t="shared" si="4"/>
        <v>3224.1072720934562</v>
      </c>
      <c r="E38" s="203">
        <f>$D$11*G37</f>
        <v>596.4101550826161</v>
      </c>
      <c r="F38" s="202">
        <f aca="true" t="shared" si="6" ref="F38:F48">D38-E38</f>
        <v>2627.69711701084</v>
      </c>
      <c r="G38" s="201">
        <f t="shared" si="5"/>
        <v>29148.195610895702</v>
      </c>
    </row>
    <row r="39" spans="3:7" ht="12.75">
      <c r="C39" s="199">
        <v>2</v>
      </c>
      <c r="D39" s="202">
        <f t="shared" si="4"/>
        <v>3224.1072720934562</v>
      </c>
      <c r="E39" s="203">
        <f aca="true" t="shared" si="7" ref="E39:E48">$D$11*G38</f>
        <v>547.0902112344224</v>
      </c>
      <c r="F39" s="202">
        <f t="shared" si="6"/>
        <v>2677.017060859034</v>
      </c>
      <c r="G39" s="201">
        <f t="shared" si="5"/>
        <v>26471.178550036668</v>
      </c>
    </row>
    <row r="40" spans="3:7" ht="12.75">
      <c r="C40" s="199">
        <v>3</v>
      </c>
      <c r="D40" s="202">
        <f t="shared" si="4"/>
        <v>3224.1072720934562</v>
      </c>
      <c r="E40" s="203">
        <f t="shared" si="7"/>
        <v>496.84456828436413</v>
      </c>
      <c r="F40" s="202">
        <f t="shared" si="6"/>
        <v>2727.2627038090923</v>
      </c>
      <c r="G40" s="201">
        <f t="shared" si="5"/>
        <v>23743.915846227574</v>
      </c>
    </row>
    <row r="41" spans="3:7" ht="12.75">
      <c r="C41" s="199">
        <v>4</v>
      </c>
      <c r="D41" s="202">
        <f t="shared" si="4"/>
        <v>3224.1072720934562</v>
      </c>
      <c r="E41" s="203">
        <f t="shared" si="7"/>
        <v>445.6558515405756</v>
      </c>
      <c r="F41" s="202">
        <f t="shared" si="6"/>
        <v>2778.451420552881</v>
      </c>
      <c r="G41" s="201">
        <f t="shared" si="5"/>
        <v>20965.464425674694</v>
      </c>
    </row>
    <row r="42" spans="3:7" ht="12.75">
      <c r="C42" s="199">
        <v>5</v>
      </c>
      <c r="D42" s="202">
        <f t="shared" si="4"/>
        <v>3224.1072720934562</v>
      </c>
      <c r="E42" s="203">
        <f t="shared" si="7"/>
        <v>393.50636020099336</v>
      </c>
      <c r="F42" s="202">
        <f t="shared" si="6"/>
        <v>2830.600911892463</v>
      </c>
      <c r="G42" s="201">
        <f t="shared" si="5"/>
        <v>18134.86351378223</v>
      </c>
    </row>
    <row r="43" spans="3:7" ht="12.75">
      <c r="C43" s="204">
        <v>6</v>
      </c>
      <c r="D43" s="205">
        <f>5000</f>
        <v>5000</v>
      </c>
      <c r="E43" s="206">
        <f t="shared" si="7"/>
        <v>340.3780612325067</v>
      </c>
      <c r="F43" s="205">
        <f t="shared" si="6"/>
        <v>4659.621938767494</v>
      </c>
      <c r="G43" s="207">
        <f t="shared" si="5"/>
        <v>13475.241575014737</v>
      </c>
    </row>
    <row r="44" spans="3:7" ht="12.75">
      <c r="C44" s="208">
        <v>7</v>
      </c>
      <c r="D44" s="209">
        <f>$G$12*-1</f>
        <v>2848.681513931677</v>
      </c>
      <c r="E44" s="210">
        <f t="shared" si="7"/>
        <v>252.9203816977933</v>
      </c>
      <c r="F44" s="209">
        <f t="shared" si="6"/>
        <v>2595.7611322338835</v>
      </c>
      <c r="G44" s="211">
        <f t="shared" si="5"/>
        <v>10879.480442780854</v>
      </c>
    </row>
    <row r="45" spans="3:7" ht="12.75">
      <c r="C45" s="208">
        <v>8</v>
      </c>
      <c r="D45" s="209">
        <f>$G$12*-1</f>
        <v>2848.681513931677</v>
      </c>
      <c r="E45" s="210">
        <f t="shared" si="7"/>
        <v>204.1998528147946</v>
      </c>
      <c r="F45" s="209">
        <f t="shared" si="6"/>
        <v>2644.481661116882</v>
      </c>
      <c r="G45" s="211">
        <f t="shared" si="5"/>
        <v>8234.998781663971</v>
      </c>
    </row>
    <row r="46" spans="3:7" ht="12.75">
      <c r="C46" s="208">
        <v>9</v>
      </c>
      <c r="D46" s="209">
        <f>$G$12*-1</f>
        <v>2848.681513931677</v>
      </c>
      <c r="E46" s="210">
        <f t="shared" si="7"/>
        <v>154.56487540833095</v>
      </c>
      <c r="F46" s="209">
        <f t="shared" si="6"/>
        <v>2694.116638523346</v>
      </c>
      <c r="G46" s="211">
        <f t="shared" si="5"/>
        <v>5540.882143140625</v>
      </c>
    </row>
    <row r="47" spans="3:7" ht="12.75">
      <c r="C47" s="208">
        <v>10</v>
      </c>
      <c r="D47" s="209">
        <f>$G$12*-1</f>
        <v>2848.681513931677</v>
      </c>
      <c r="E47" s="210">
        <f t="shared" si="7"/>
        <v>103.9982859516254</v>
      </c>
      <c r="F47" s="209">
        <f t="shared" si="6"/>
        <v>2744.6832279800515</v>
      </c>
      <c r="G47" s="211">
        <f t="shared" si="5"/>
        <v>2796.1989151605735</v>
      </c>
    </row>
    <row r="48" spans="3:7" ht="12.75">
      <c r="C48" s="208">
        <v>11</v>
      </c>
      <c r="D48" s="209">
        <f>$G$12*-1</f>
        <v>2848.681513931677</v>
      </c>
      <c r="E48" s="210">
        <f t="shared" si="7"/>
        <v>52.4825987711166</v>
      </c>
      <c r="F48" s="209">
        <f t="shared" si="6"/>
        <v>2796.1989151605603</v>
      </c>
      <c r="G48" s="211">
        <f t="shared" si="5"/>
        <v>1.318767317570746E-11</v>
      </c>
    </row>
    <row r="49" spans="3:7" ht="12.75">
      <c r="C49" s="212">
        <v>12</v>
      </c>
      <c r="D49" s="212"/>
      <c r="E49" s="213" t="s">
        <v>5</v>
      </c>
      <c r="F49" s="214" t="s">
        <v>5</v>
      </c>
      <c r="G49" s="215"/>
    </row>
  </sheetData>
  <printOptions/>
  <pageMargins left="0.75" right="0.75" top="1" bottom="1" header="0" footer="0"/>
  <pageSetup horizontalDpi="300" verticalDpi="300" orientation="portrait" pageOrder="overThenDown"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cp:lastPrinted>2003-11-21T02:21:35Z</cp:lastPrinted>
  <dcterms:created xsi:type="dcterms:W3CDTF">2003-06-01T20:20:47Z</dcterms:created>
  <dcterms:modified xsi:type="dcterms:W3CDTF">2003-11-23T22:02:01Z</dcterms:modified>
  <cp:category/>
  <cp:version/>
  <cp:contentType/>
  <cp:contentStatus/>
</cp:coreProperties>
</file>