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2"/>
  </bookViews>
  <sheets>
    <sheet name="ejerc 1" sheetId="1" r:id="rId1"/>
    <sheet name="ejerc 2" sheetId="2" r:id="rId2"/>
    <sheet name="ejerc 3" sheetId="3" r:id="rId3"/>
  </sheets>
  <definedNames/>
  <calcPr fullCalcOnLoad="1"/>
</workbook>
</file>

<file path=xl/sharedStrings.xml><?xml version="1.0" encoding="utf-8"?>
<sst xmlns="http://schemas.openxmlformats.org/spreadsheetml/2006/main" count="86" uniqueCount="29">
  <si>
    <t>n</t>
  </si>
  <si>
    <t>periodos de</t>
  </si>
  <si>
    <t>valor presente</t>
  </si>
  <si>
    <t>carga de datos</t>
  </si>
  <si>
    <t>actualización</t>
  </si>
  <si>
    <t>tasa de</t>
  </si>
  <si>
    <t>interés</t>
  </si>
  <si>
    <t>suma   =</t>
  </si>
  <si>
    <t>fórmula excel</t>
  </si>
  <si>
    <t xml:space="preserve"> </t>
  </si>
  <si>
    <t>pregunta 1</t>
  </si>
  <si>
    <t>pregunta 2</t>
  </si>
  <si>
    <t>gradiente</t>
  </si>
  <si>
    <t>ingresos</t>
  </si>
  <si>
    <t>esperados</t>
  </si>
  <si>
    <t xml:space="preserve">costos </t>
  </si>
  <si>
    <t>inversión</t>
  </si>
  <si>
    <t>inversión y</t>
  </si>
  <si>
    <t>rentabilidades</t>
  </si>
  <si>
    <t>costos</t>
  </si>
  <si>
    <t>fórmula</t>
  </si>
  <si>
    <t>función excel</t>
  </si>
  <si>
    <t>EJERCICIO 3</t>
  </si>
  <si>
    <t>tasas de</t>
  </si>
  <si>
    <t>descuento</t>
  </si>
  <si>
    <t>VPN</t>
  </si>
  <si>
    <t>Tabla de comprobación de resultados</t>
  </si>
  <si>
    <t>VNA     =</t>
  </si>
  <si>
    <t>TIR       =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</si>
</sst>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S/.-280A]\ #,##0.00_ ;[Red]\-[$S/.-280A]\ #,##0.00\ "/>
    <numFmt numFmtId="165" formatCode="0.0"/>
    <numFmt numFmtId="166" formatCode="0.0%"/>
    <numFmt numFmtId="167" formatCode="0.000%"/>
    <numFmt numFmtId="168" formatCode="0.0000%"/>
  </numFmts>
  <fonts count="8">
    <font>
      <sz val="10"/>
      <name val="Arial"/>
      <family val="0"/>
    </font>
    <font>
      <sz val="22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2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2" borderId="6" xfId="19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2" borderId="6" xfId="19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0" borderId="0" xfId="0" applyFont="1" applyAlignment="1">
      <alignment/>
    </xf>
    <xf numFmtId="9" fontId="0" fillId="0" borderId="2" xfId="19" applyFill="1" applyBorder="1" applyAlignment="1">
      <alignment horizontal="center"/>
    </xf>
    <xf numFmtId="9" fontId="0" fillId="0" borderId="8" xfId="19" applyFill="1" applyBorder="1" applyAlignment="1">
      <alignment horizontal="center"/>
    </xf>
    <xf numFmtId="9" fontId="0" fillId="0" borderId="6" xfId="19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9" fontId="0" fillId="0" borderId="0" xfId="0" applyNumberFormat="1" applyAlignment="1">
      <alignment/>
    </xf>
    <xf numFmtId="168" fontId="0" fillId="2" borderId="6" xfId="19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4" xfId="0" applyFill="1" applyBorder="1" applyAlignment="1">
      <alignment/>
    </xf>
    <xf numFmtId="168" fontId="0" fillId="2" borderId="4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sng" baseline="0">
                <a:latin typeface="Arial"/>
                <a:ea typeface="Arial"/>
                <a:cs typeface="Arial"/>
              </a:rPr>
              <a:t>La Función del Valor Presente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4"/>
          <c:w val="0.9005"/>
          <c:h val="0.72"/>
        </c:manualLayout>
      </c:layout>
      <c:lineChart>
        <c:grouping val="standard"/>
        <c:varyColors val="0"/>
        <c:ser>
          <c:idx val="0"/>
          <c:order val="0"/>
          <c:tx>
            <c:v>Valor Presente Neto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elete val="1"/>
          </c:dLbls>
          <c:cat>
            <c:numRef>
              <c:f>'ejerc 3'!$B$16:$B$34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'ejerc 3'!$C$16:$C$34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dropLines>
          <c:spPr>
            <a:ln w="3175">
              <a:solidFill/>
            </a:ln>
          </c:spPr>
        </c:dropLines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6</xdr:col>
      <xdr:colOff>219075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90500"/>
          <a:ext cx="4143375" cy="981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Analizar la rentabilidad de un perfil económico de un negocio de una vida útil de 8 meses que tiene como ingresos esperados S/.1,000.00 mensuales y costos económicos S/. 500.00 mensuales. El perfil incluye una inversión inicial de un valor de S/. 2,000.00. Se asume un tasa de descuento del 10% por mes.  En adición, hallar la tasa de descuento que ocasione que el VPN sea cero.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123825</xdr:rowOff>
    </xdr:from>
    <xdr:to>
      <xdr:col>6</xdr:col>
      <xdr:colOff>219075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23825"/>
          <a:ext cx="4095750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relación al ejercicio Nº 1, asumir que los ingresos aumentan a una tasa porcentual del 5% y los costos a una tasa del 2%. Hallar la tasa de descuento que ocasiona que el VPN sea cero.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4</xdr:col>
      <xdr:colOff>161925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495300"/>
          <a:ext cx="2505075" cy="981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 la información del ejercicio Nº 1, halle el Valor Presente Neto para tasas de descuento de 2% hasta 20%. Estime la Tasa Interna de Retorno. Grafique la función del Valor Presente Neto.</a:t>
          </a:r>
        </a:p>
      </xdr:txBody>
    </xdr:sp>
    <xdr:clientData/>
  </xdr:twoCellAnchor>
  <xdr:twoCellAnchor>
    <xdr:from>
      <xdr:col>1</xdr:col>
      <xdr:colOff>19050</xdr:colOff>
      <xdr:row>35</xdr:row>
      <xdr:rowOff>142875</xdr:rowOff>
    </xdr:from>
    <xdr:to>
      <xdr:col>7</xdr:col>
      <xdr:colOff>9525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781050" y="5810250"/>
        <a:ext cx="4791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B10" sqref="B10:E24"/>
    </sheetView>
  </sheetViews>
  <sheetFormatPr defaultColWidth="11.421875" defaultRowHeight="12.75"/>
  <cols>
    <col min="4" max="4" width="12.28125" style="0" customWidth="1"/>
    <col min="5" max="5" width="13.00390625" style="0" customWidth="1"/>
    <col min="7" max="7" width="13.00390625" style="0" customWidth="1"/>
  </cols>
  <sheetData>
    <row r="1" ht="12.75">
      <c r="A1" t="s">
        <v>10</v>
      </c>
    </row>
    <row r="10" spans="2:7" ht="12.75">
      <c r="B10" s="1" t="s">
        <v>0</v>
      </c>
      <c r="C10" s="2" t="s">
        <v>1</v>
      </c>
      <c r="D10" s="2" t="s">
        <v>17</v>
      </c>
      <c r="E10" s="3" t="s">
        <v>2</v>
      </c>
      <c r="G10" s="4" t="s">
        <v>3</v>
      </c>
    </row>
    <row r="11" spans="2:7" ht="12.75">
      <c r="B11" s="5"/>
      <c r="C11" s="6" t="s">
        <v>4</v>
      </c>
      <c r="D11" s="7" t="s">
        <v>18</v>
      </c>
      <c r="E11" s="8"/>
      <c r="G11" s="2" t="s">
        <v>5</v>
      </c>
    </row>
    <row r="12" spans="2:7" ht="12.75">
      <c r="B12" s="9">
        <v>0</v>
      </c>
      <c r="C12" s="9"/>
      <c r="D12" s="9">
        <f>G25*-1</f>
        <v>-2000</v>
      </c>
      <c r="E12" s="23">
        <f>D12/(1+$G$13)^C12</f>
        <v>-2000</v>
      </c>
      <c r="G12" s="11" t="s">
        <v>6</v>
      </c>
    </row>
    <row r="13" spans="2:7" ht="12.75">
      <c r="B13" s="12">
        <v>1</v>
      </c>
      <c r="C13" s="12">
        <v>1</v>
      </c>
      <c r="D13" s="12">
        <f>$G$17-$G$21</f>
        <v>500</v>
      </c>
      <c r="E13" s="10">
        <f aca="true" t="shared" si="0" ref="E13:E20">D13/(1+$G$13)^C13</f>
        <v>454.5454545454545</v>
      </c>
      <c r="G13" s="13">
        <v>0.1</v>
      </c>
    </row>
    <row r="14" spans="2:7" ht="12.75">
      <c r="B14" s="12">
        <v>2</v>
      </c>
      <c r="C14" s="12">
        <v>2</v>
      </c>
      <c r="D14" s="12">
        <f aca="true" t="shared" si="1" ref="D14:D20">$G$17-$G$21</f>
        <v>500</v>
      </c>
      <c r="E14" s="10">
        <f t="shared" si="0"/>
        <v>413.2231404958677</v>
      </c>
      <c r="G14" t="s">
        <v>9</v>
      </c>
    </row>
    <row r="15" spans="2:7" ht="12.75">
      <c r="B15" s="12">
        <v>3</v>
      </c>
      <c r="C15" s="12">
        <v>3</v>
      </c>
      <c r="D15" s="12">
        <f t="shared" si="1"/>
        <v>500</v>
      </c>
      <c r="E15" s="10">
        <f t="shared" si="0"/>
        <v>375.65740045078877</v>
      </c>
      <c r="G15" s="2" t="s">
        <v>13</v>
      </c>
    </row>
    <row r="16" spans="2:7" ht="12.75">
      <c r="B16" s="12">
        <v>4</v>
      </c>
      <c r="C16" s="12">
        <v>4</v>
      </c>
      <c r="D16" s="12">
        <f t="shared" si="1"/>
        <v>500</v>
      </c>
      <c r="E16" s="10">
        <f t="shared" si="0"/>
        <v>341.50672768253526</v>
      </c>
      <c r="G16" s="6" t="s">
        <v>14</v>
      </c>
    </row>
    <row r="17" spans="2:7" ht="12.75">
      <c r="B17" s="12">
        <v>5</v>
      </c>
      <c r="C17" s="12">
        <v>5</v>
      </c>
      <c r="D17" s="12">
        <f t="shared" si="1"/>
        <v>500</v>
      </c>
      <c r="E17" s="10">
        <f t="shared" si="0"/>
        <v>310.46066152957746</v>
      </c>
      <c r="G17" s="14">
        <v>1000</v>
      </c>
    </row>
    <row r="18" spans="2:5" ht="12.75">
      <c r="B18" s="12">
        <v>6</v>
      </c>
      <c r="C18" s="12">
        <v>6</v>
      </c>
      <c r="D18" s="12">
        <f t="shared" si="1"/>
        <v>500</v>
      </c>
      <c r="E18" s="10">
        <f t="shared" si="0"/>
        <v>282.2369650268886</v>
      </c>
    </row>
    <row r="19" spans="2:7" ht="12.75">
      <c r="B19" s="12">
        <v>7</v>
      </c>
      <c r="C19" s="12">
        <v>7</v>
      </c>
      <c r="D19" s="12">
        <f t="shared" si="1"/>
        <v>500</v>
      </c>
      <c r="E19" s="10">
        <f t="shared" si="0"/>
        <v>256.57905911535323</v>
      </c>
      <c r="G19" s="2" t="s">
        <v>15</v>
      </c>
    </row>
    <row r="20" spans="2:7" ht="12.75">
      <c r="B20" s="15">
        <v>8</v>
      </c>
      <c r="C20" s="15">
        <v>8</v>
      </c>
      <c r="D20" s="15">
        <f t="shared" si="1"/>
        <v>500</v>
      </c>
      <c r="E20" s="16">
        <f t="shared" si="0"/>
        <v>233.2536901048666</v>
      </c>
      <c r="G20" s="11" t="s">
        <v>14</v>
      </c>
    </row>
    <row r="21" spans="2:7" ht="12.75">
      <c r="B21" s="17"/>
      <c r="C21" s="17"/>
      <c r="D21" s="17"/>
      <c r="E21" s="18"/>
      <c r="G21" s="14">
        <v>500</v>
      </c>
    </row>
    <row r="23" spans="4:7" ht="12.75">
      <c r="D23" t="s">
        <v>7</v>
      </c>
      <c r="E23" s="19">
        <f>SUM(E12:E22)</f>
        <v>667.4630989513322</v>
      </c>
      <c r="G23" s="2" t="s">
        <v>16</v>
      </c>
    </row>
    <row r="24" ht="12.75">
      <c r="G24" s="11" t="s">
        <v>9</v>
      </c>
    </row>
    <row r="25" ht="12.75">
      <c r="G25" s="14">
        <v>2000</v>
      </c>
    </row>
    <row r="26" spans="4:5" ht="12.75">
      <c r="D26" s="20" t="s">
        <v>8</v>
      </c>
      <c r="E26" s="21">
        <f>NPV(G13,D13:D20)-G25</f>
        <v>667.4630989513316</v>
      </c>
    </row>
    <row r="29" ht="27">
      <c r="E29" s="22" t="s">
        <v>9</v>
      </c>
    </row>
    <row r="30" spans="2:6" ht="12.75">
      <c r="B30" t="s">
        <v>9</v>
      </c>
      <c r="E30" t="s">
        <v>9</v>
      </c>
      <c r="F30" t="s">
        <v>9</v>
      </c>
    </row>
    <row r="31" ht="12.75">
      <c r="E31" t="s">
        <v>9</v>
      </c>
    </row>
    <row r="32" ht="12.75">
      <c r="E32" t="s">
        <v>9</v>
      </c>
    </row>
    <row r="40" ht="27">
      <c r="E40" s="22" t="s">
        <v>9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5">
      <selection activeCell="G10" sqref="G10:H25"/>
    </sheetView>
  </sheetViews>
  <sheetFormatPr defaultColWidth="11.421875" defaultRowHeight="12.75"/>
  <cols>
    <col min="4" max="4" width="12.421875" style="0" customWidth="1"/>
    <col min="5" max="5" width="12.140625" style="0" customWidth="1"/>
    <col min="7" max="7" width="12.57421875" style="0" customWidth="1"/>
  </cols>
  <sheetData>
    <row r="1" ht="12.75">
      <c r="A1" t="s">
        <v>11</v>
      </c>
    </row>
    <row r="10" spans="2:7" ht="12.75">
      <c r="B10" s="1" t="s">
        <v>0</v>
      </c>
      <c r="C10" s="2" t="s">
        <v>1</v>
      </c>
      <c r="D10" s="2" t="s">
        <v>17</v>
      </c>
      <c r="E10" s="3" t="s">
        <v>2</v>
      </c>
      <c r="G10" s="4" t="s">
        <v>3</v>
      </c>
    </row>
    <row r="11" spans="2:7" ht="12.75">
      <c r="B11" s="5"/>
      <c r="C11" s="6" t="s">
        <v>4</v>
      </c>
      <c r="D11" s="7" t="s">
        <v>18</v>
      </c>
      <c r="E11" s="8"/>
      <c r="G11" s="2" t="s">
        <v>5</v>
      </c>
    </row>
    <row r="12" spans="2:7" ht="12.75">
      <c r="B12" s="9">
        <v>0</v>
      </c>
      <c r="C12" s="9"/>
      <c r="D12" s="23">
        <f>G25*-1</f>
        <v>-2000</v>
      </c>
      <c r="E12" s="23">
        <f>D12/(1+$G$13)^C12</f>
        <v>-2000</v>
      </c>
      <c r="G12" s="11" t="s">
        <v>6</v>
      </c>
    </row>
    <row r="13" spans="2:7" ht="12.75">
      <c r="B13" s="12">
        <v>1</v>
      </c>
      <c r="C13" s="12">
        <v>1</v>
      </c>
      <c r="D13" s="10">
        <f>$G$17*(1+$H$17)^C12-$G$21*(1+$H$21)^C12</f>
        <v>500</v>
      </c>
      <c r="E13" s="10">
        <f aca="true" t="shared" si="0" ref="E13:E20">D13/(1+$G$13)^C13</f>
        <v>454.5454545454545</v>
      </c>
      <c r="G13" s="13">
        <v>0.1</v>
      </c>
    </row>
    <row r="14" spans="2:7" ht="12.75">
      <c r="B14" s="12">
        <v>2</v>
      </c>
      <c r="C14" s="12">
        <v>2</v>
      </c>
      <c r="D14" s="10">
        <f aca="true" t="shared" si="1" ref="D14:D20">$G$17*(1+$H$17)^C13-$G$21*(1+$H$21)^C13</f>
        <v>540</v>
      </c>
      <c r="E14" s="10">
        <f t="shared" si="0"/>
        <v>446.2809917355371</v>
      </c>
      <c r="G14" t="s">
        <v>9</v>
      </c>
    </row>
    <row r="15" spans="2:8" ht="12.75">
      <c r="B15" s="12">
        <v>3</v>
      </c>
      <c r="C15" s="12">
        <v>3</v>
      </c>
      <c r="D15" s="10">
        <f t="shared" si="1"/>
        <v>582.3</v>
      </c>
      <c r="E15" s="10">
        <f t="shared" si="0"/>
        <v>437.4906085649886</v>
      </c>
      <c r="G15" s="2" t="s">
        <v>13</v>
      </c>
      <c r="H15" s="2" t="s">
        <v>12</v>
      </c>
    </row>
    <row r="16" spans="2:8" ht="12.75">
      <c r="B16" s="12">
        <v>4</v>
      </c>
      <c r="C16" s="12">
        <v>4</v>
      </c>
      <c r="D16" s="10">
        <f t="shared" si="1"/>
        <v>627.0210000000003</v>
      </c>
      <c r="E16" s="10">
        <f t="shared" si="0"/>
        <v>428.2637797964621</v>
      </c>
      <c r="G16" s="6" t="s">
        <v>14</v>
      </c>
      <c r="H16" s="6" t="s">
        <v>13</v>
      </c>
    </row>
    <row r="17" spans="2:8" ht="12.75">
      <c r="B17" s="12">
        <v>5</v>
      </c>
      <c r="C17" s="12">
        <v>5</v>
      </c>
      <c r="D17" s="10">
        <f t="shared" si="1"/>
        <v>674.2901699999999</v>
      </c>
      <c r="E17" s="10">
        <f t="shared" si="0"/>
        <v>418.68114448218245</v>
      </c>
      <c r="G17" s="14">
        <v>1000</v>
      </c>
      <c r="H17" s="25">
        <v>0.05</v>
      </c>
    </row>
    <row r="18" spans="2:8" ht="12.75">
      <c r="B18" s="12">
        <v>6</v>
      </c>
      <c r="C18" s="12">
        <v>6</v>
      </c>
      <c r="D18" s="10">
        <f t="shared" si="1"/>
        <v>724.2411609000001</v>
      </c>
      <c r="E18" s="10">
        <f t="shared" si="0"/>
        <v>408.815254399933</v>
      </c>
      <c r="H18" s="24"/>
    </row>
    <row r="19" spans="2:8" ht="12.75">
      <c r="B19" s="12">
        <v>7</v>
      </c>
      <c r="C19" s="12">
        <v>7</v>
      </c>
      <c r="D19" s="10">
        <f t="shared" si="1"/>
        <v>777.0144309929999</v>
      </c>
      <c r="E19" s="10">
        <f t="shared" si="0"/>
        <v>398.7312632464709</v>
      </c>
      <c r="G19" s="2" t="s">
        <v>15</v>
      </c>
      <c r="H19" s="2" t="s">
        <v>12</v>
      </c>
    </row>
    <row r="20" spans="2:8" ht="12.75">
      <c r="B20" s="15">
        <v>8</v>
      </c>
      <c r="C20" s="15">
        <v>8</v>
      </c>
      <c r="D20" s="16">
        <f t="shared" si="1"/>
        <v>832.7575888316103</v>
      </c>
      <c r="E20" s="16">
        <f t="shared" si="0"/>
        <v>388.4875611156087</v>
      </c>
      <c r="G20" s="11" t="s">
        <v>14</v>
      </c>
      <c r="H20" s="6" t="s">
        <v>19</v>
      </c>
    </row>
    <row r="21" spans="2:8" ht="12.75">
      <c r="B21" s="17"/>
      <c r="C21" s="17"/>
      <c r="D21" s="17"/>
      <c r="E21" s="18"/>
      <c r="G21" s="14">
        <v>500</v>
      </c>
      <c r="H21" s="25">
        <v>0.02</v>
      </c>
    </row>
    <row r="23" spans="4:7" ht="12.75">
      <c r="D23" t="s">
        <v>7</v>
      </c>
      <c r="E23" s="19">
        <f>SUM(E12:E22)</f>
        <v>1381.2960578866373</v>
      </c>
      <c r="G23" s="2" t="s">
        <v>16</v>
      </c>
    </row>
    <row r="24" ht="12.75">
      <c r="G24" s="11" t="s">
        <v>9</v>
      </c>
    </row>
    <row r="25" ht="12.75">
      <c r="G25" s="14">
        <v>2000</v>
      </c>
    </row>
    <row r="26" spans="4:5" ht="12.75">
      <c r="D26" s="20" t="s">
        <v>21</v>
      </c>
      <c r="E26" s="21">
        <f>NPV(G13,D13:D20)-G25</f>
        <v>1381.2960578866373</v>
      </c>
    </row>
    <row r="28" spans="4:5" ht="12.75">
      <c r="D28" s="20" t="s">
        <v>20</v>
      </c>
      <c r="E28" s="21">
        <f>(G17/(G13-H17)*(1-((1+H17)/(1+G13))^8)-(G21/(G13-H21)*(1-((1+H21)/(1+G13))^8)))-G25</f>
        <v>1381.2960578866414</v>
      </c>
    </row>
    <row r="29" ht="27">
      <c r="E29" s="22" t="s">
        <v>9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B1">
      <selection activeCell="B1" sqref="B1"/>
    </sheetView>
  </sheetViews>
  <sheetFormatPr defaultColWidth="11.421875" defaultRowHeight="12.75"/>
  <cols>
    <col min="3" max="3" width="12.28125" style="0" bestFit="1" customWidth="1"/>
    <col min="4" max="4" width="11.7109375" style="0" bestFit="1" customWidth="1"/>
    <col min="5" max="5" width="13.7109375" style="0" customWidth="1"/>
    <col min="12" max="12" width="13.28125" style="0" customWidth="1"/>
    <col min="13" max="13" width="12.28125" style="0" customWidth="1"/>
  </cols>
  <sheetData>
    <row r="1" ht="12.75">
      <c r="A1" t="s">
        <v>22</v>
      </c>
    </row>
    <row r="11" ht="12.75">
      <c r="J11" s="27" t="s">
        <v>26</v>
      </c>
    </row>
    <row r="12" ht="12.75">
      <c r="C12" t="s">
        <v>9</v>
      </c>
    </row>
    <row r="13" spans="2:13" ht="12.75">
      <c r="B13" s="1" t="s">
        <v>23</v>
      </c>
      <c r="C13" s="45"/>
      <c r="E13" s="4" t="s">
        <v>3</v>
      </c>
      <c r="J13" s="1" t="s">
        <v>0</v>
      </c>
      <c r="K13" s="2" t="s">
        <v>1</v>
      </c>
      <c r="L13" s="2" t="s">
        <v>17</v>
      </c>
      <c r="M13" s="3" t="s">
        <v>2</v>
      </c>
    </row>
    <row r="14" spans="2:13" ht="12.75">
      <c r="B14" s="46" t="s">
        <v>24</v>
      </c>
      <c r="C14" s="11" t="s">
        <v>25</v>
      </c>
      <c r="E14" s="2" t="s">
        <v>5</v>
      </c>
      <c r="J14" s="5"/>
      <c r="K14" s="6" t="s">
        <v>4</v>
      </c>
      <c r="L14" s="7" t="s">
        <v>18</v>
      </c>
      <c r="M14" s="26"/>
    </row>
    <row r="15" spans="2:13" ht="12.75">
      <c r="B15" s="5" t="s">
        <v>9</v>
      </c>
      <c r="C15" s="7"/>
      <c r="E15" s="11" t="s">
        <v>6</v>
      </c>
      <c r="J15" s="9">
        <v>0</v>
      </c>
      <c r="K15" s="9">
        <v>0</v>
      </c>
      <c r="L15" s="9">
        <f>E28*-1</f>
        <v>-2000</v>
      </c>
      <c r="M15" s="23">
        <f>L15/(1+$E$16)^K15</f>
        <v>-2000</v>
      </c>
    </row>
    <row r="16" spans="2:13" ht="12.75">
      <c r="B16" s="28">
        <v>0.02</v>
      </c>
      <c r="C16" s="31">
        <f aca="true" t="shared" si="0" ref="C16:C34">(NPV(B16,$L$16:$L$23))-$E$28</f>
        <v>1662.7407202472118</v>
      </c>
      <c r="E16" s="36">
        <v>0.1</v>
      </c>
      <c r="J16" s="12">
        <v>1</v>
      </c>
      <c r="K16" s="12">
        <v>1</v>
      </c>
      <c r="L16" s="12">
        <f>$E$20-$E$24</f>
        <v>500</v>
      </c>
      <c r="M16" s="10">
        <f aca="true" t="shared" si="1" ref="M16:M23">L16/(1+$E$16)^K16</f>
        <v>454.5454545454545</v>
      </c>
    </row>
    <row r="17" spans="2:13" ht="12.75">
      <c r="B17" s="29">
        <v>0.03</v>
      </c>
      <c r="C17" s="32">
        <f t="shared" si="0"/>
        <v>1509.8460947677386</v>
      </c>
      <c r="E17" t="s">
        <v>9</v>
      </c>
      <c r="J17" s="12">
        <v>2</v>
      </c>
      <c r="K17" s="12">
        <v>2</v>
      </c>
      <c r="L17" s="12">
        <f aca="true" t="shared" si="2" ref="L17:L23">$E$20-$E$24</f>
        <v>500</v>
      </c>
      <c r="M17" s="10">
        <f t="shared" si="1"/>
        <v>413.2231404958677</v>
      </c>
    </row>
    <row r="18" spans="2:13" ht="12.75">
      <c r="B18" s="29">
        <v>0.04</v>
      </c>
      <c r="C18" s="32">
        <f t="shared" si="0"/>
        <v>1366.3724374751991</v>
      </c>
      <c r="E18" s="2" t="s">
        <v>13</v>
      </c>
      <c r="J18" s="12">
        <v>3</v>
      </c>
      <c r="K18" s="12">
        <v>3</v>
      </c>
      <c r="L18" s="12">
        <f t="shared" si="2"/>
        <v>500</v>
      </c>
      <c r="M18" s="10">
        <f t="shared" si="1"/>
        <v>375.65740045078877</v>
      </c>
    </row>
    <row r="19" spans="2:13" ht="12.75">
      <c r="B19" s="29">
        <v>0.05</v>
      </c>
      <c r="C19" s="32">
        <f t="shared" si="0"/>
        <v>1231.6063797131278</v>
      </c>
      <c r="E19" s="6" t="s">
        <v>14</v>
      </c>
      <c r="J19" s="12">
        <v>4</v>
      </c>
      <c r="K19" s="12">
        <v>4</v>
      </c>
      <c r="L19" s="12">
        <f t="shared" si="2"/>
        <v>500</v>
      </c>
      <c r="M19" s="10">
        <f t="shared" si="1"/>
        <v>341.50672768253526</v>
      </c>
    </row>
    <row r="20" spans="2:13" ht="12.75">
      <c r="B20" s="29">
        <v>0.06</v>
      </c>
      <c r="C20" s="32">
        <f t="shared" si="0"/>
        <v>1104.8969054847762</v>
      </c>
      <c r="E20" s="14">
        <v>1000</v>
      </c>
      <c r="J20" s="12">
        <v>5</v>
      </c>
      <c r="K20" s="12">
        <v>5</v>
      </c>
      <c r="L20" s="12">
        <f t="shared" si="2"/>
        <v>500</v>
      </c>
      <c r="M20" s="10">
        <f t="shared" si="1"/>
        <v>310.46066152957746</v>
      </c>
    </row>
    <row r="21" spans="2:13" ht="12.75">
      <c r="B21" s="29">
        <v>0.07</v>
      </c>
      <c r="C21" s="32">
        <f t="shared" si="0"/>
        <v>985.6492531068666</v>
      </c>
      <c r="J21" s="12">
        <v>6</v>
      </c>
      <c r="K21" s="12">
        <v>6</v>
      </c>
      <c r="L21" s="12">
        <f t="shared" si="2"/>
        <v>500</v>
      </c>
      <c r="M21" s="10">
        <f t="shared" si="1"/>
        <v>282.2369650268886</v>
      </c>
    </row>
    <row r="22" spans="2:13" ht="12.75">
      <c r="B22" s="29">
        <v>0.08</v>
      </c>
      <c r="C22" s="32">
        <f t="shared" si="0"/>
        <v>873.3194718626492</v>
      </c>
      <c r="E22" s="2" t="s">
        <v>15</v>
      </c>
      <c r="J22" s="12">
        <v>7</v>
      </c>
      <c r="K22" s="12">
        <v>7</v>
      </c>
      <c r="L22" s="12">
        <f t="shared" si="2"/>
        <v>500</v>
      </c>
      <c r="M22" s="10">
        <f t="shared" si="1"/>
        <v>256.57905911535323</v>
      </c>
    </row>
    <row r="23" spans="2:13" ht="12.75">
      <c r="B23" s="29">
        <v>0.09</v>
      </c>
      <c r="C23" s="32">
        <f t="shared" si="0"/>
        <v>767.4095573735085</v>
      </c>
      <c r="E23" s="11" t="s">
        <v>14</v>
      </c>
      <c r="J23" s="15">
        <v>8</v>
      </c>
      <c r="K23" s="15">
        <v>8</v>
      </c>
      <c r="L23" s="15">
        <f t="shared" si="2"/>
        <v>500</v>
      </c>
      <c r="M23" s="16">
        <f t="shared" si="1"/>
        <v>233.2536901048666</v>
      </c>
    </row>
    <row r="24" spans="2:13" ht="12.75">
      <c r="B24" s="29">
        <v>0.1</v>
      </c>
      <c r="C24" s="32">
        <f t="shared" si="0"/>
        <v>667.4630989513316</v>
      </c>
      <c r="E24" s="14">
        <v>500</v>
      </c>
      <c r="J24" s="17"/>
      <c r="K24" s="17"/>
      <c r="L24" s="17"/>
      <c r="M24" s="18"/>
    </row>
    <row r="25" spans="2:3" ht="12.75">
      <c r="B25" s="29">
        <v>0.11</v>
      </c>
      <c r="C25" s="32">
        <f t="shared" si="0"/>
        <v>573.06138046354</v>
      </c>
    </row>
    <row r="26" spans="2:15" ht="12.75">
      <c r="B26" s="29">
        <v>0.12</v>
      </c>
      <c r="C26" s="32">
        <f t="shared" si="0"/>
        <v>483.81988341929355</v>
      </c>
      <c r="E26" s="2" t="s">
        <v>16</v>
      </c>
      <c r="K26" s="37"/>
      <c r="L26" s="38" t="s">
        <v>7</v>
      </c>
      <c r="M26" s="19">
        <f>SUM(M15:M25)</f>
        <v>667.4630989513322</v>
      </c>
      <c r="O26" t="s">
        <v>9</v>
      </c>
    </row>
    <row r="27" spans="2:15" ht="12.75">
      <c r="B27" s="29">
        <v>0.13</v>
      </c>
      <c r="C27" s="32">
        <f t="shared" si="0"/>
        <v>399.3851472221195</v>
      </c>
      <c r="E27" s="11" t="s">
        <v>9</v>
      </c>
      <c r="K27" s="39"/>
      <c r="L27" s="40"/>
      <c r="M27" s="41"/>
      <c r="O27" t="s">
        <v>9</v>
      </c>
    </row>
    <row r="28" spans="2:15" ht="12.75">
      <c r="B28" s="29">
        <v>0.14</v>
      </c>
      <c r="C28" s="32">
        <f t="shared" si="0"/>
        <v>319.4319469615675</v>
      </c>
      <c r="E28" s="14">
        <v>2000</v>
      </c>
      <c r="K28" s="39" t="s">
        <v>21</v>
      </c>
      <c r="L28" s="40" t="s">
        <v>27</v>
      </c>
      <c r="M28" s="34">
        <f>NPV($E$16,$L$16:$L$23)-$E$28</f>
        <v>667.4630989513316</v>
      </c>
      <c r="O28" t="s">
        <v>9</v>
      </c>
    </row>
    <row r="29" spans="2:15" ht="12.75">
      <c r="B29" s="29">
        <v>0.15</v>
      </c>
      <c r="C29" s="32">
        <f t="shared" si="0"/>
        <v>243.6607538461094</v>
      </c>
      <c r="K29" s="39"/>
      <c r="L29" s="40"/>
      <c r="M29" s="41"/>
      <c r="O29" t="s">
        <v>9</v>
      </c>
    </row>
    <row r="30" spans="2:15" ht="12.75">
      <c r="B30" s="29">
        <v>0.16</v>
      </c>
      <c r="C30" s="32">
        <f t="shared" si="0"/>
        <v>171.79544750618788</v>
      </c>
      <c r="K30" s="42" t="s">
        <v>21</v>
      </c>
      <c r="L30" s="43" t="s">
        <v>28</v>
      </c>
      <c r="M30" s="44">
        <f>IRR(L15:L23)</f>
        <v>0.18623711889130412</v>
      </c>
      <c r="O30" t="s">
        <v>9</v>
      </c>
    </row>
    <row r="31" spans="2:15" ht="12.75">
      <c r="B31" s="29">
        <v>0.17</v>
      </c>
      <c r="C31" s="32">
        <f t="shared" si="0"/>
        <v>103.58125300219763</v>
      </c>
      <c r="O31" t="s">
        <v>9</v>
      </c>
    </row>
    <row r="32" spans="2:13" ht="12.75">
      <c r="B32" s="29">
        <v>0.18</v>
      </c>
      <c r="C32" s="32">
        <f t="shared" si="0"/>
        <v>38.78287852637618</v>
      </c>
      <c r="M32" s="35" t="s">
        <v>9</v>
      </c>
    </row>
    <row r="33" spans="2:3" ht="12.75">
      <c r="B33" s="29">
        <v>0.19</v>
      </c>
      <c r="C33" s="32">
        <f t="shared" si="0"/>
        <v>-22.81716744924097</v>
      </c>
    </row>
    <row r="34" spans="2:3" ht="12.75">
      <c r="B34" s="30">
        <v>0.2</v>
      </c>
      <c r="C34" s="33">
        <f t="shared" si="0"/>
        <v>-81.4200984034444</v>
      </c>
    </row>
  </sheetData>
  <printOptions/>
  <pageMargins left="0.75" right="0.75" top="1" bottom="1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2003-11-02T04:57:54Z</dcterms:created>
  <dcterms:modified xsi:type="dcterms:W3CDTF">2003-11-02T21:26:17Z</dcterms:modified>
  <cp:category/>
  <cp:version/>
  <cp:contentType/>
  <cp:contentStatus/>
</cp:coreProperties>
</file>