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1"/>
  </bookViews>
  <sheets>
    <sheet name="ejerc 8.2" sheetId="1" r:id="rId1"/>
    <sheet name="EJERC 8.3" sheetId="2" r:id="rId2"/>
    <sheet name="ejerc 8.5" sheetId="3" r:id="rId3"/>
    <sheet name="ejerc 8.4" sheetId="4" r:id="rId4"/>
  </sheets>
  <definedNames/>
  <calcPr fullCalcOnLoad="1"/>
</workbook>
</file>

<file path=xl/sharedStrings.xml><?xml version="1.0" encoding="utf-8"?>
<sst xmlns="http://schemas.openxmlformats.org/spreadsheetml/2006/main" count="101" uniqueCount="55">
  <si>
    <t>carga de datos</t>
  </si>
  <si>
    <t>periodos de</t>
  </si>
  <si>
    <t>rentas</t>
  </si>
  <si>
    <t>tasa de interés</t>
  </si>
  <si>
    <t>renta</t>
  </si>
  <si>
    <t xml:space="preserve"> </t>
  </si>
  <si>
    <t>suma   =</t>
  </si>
  <si>
    <t>capítulo 8 del texto : Manual de Matemática Financiera; Carlos Aliaga</t>
  </si>
  <si>
    <t>k</t>
  </si>
  <si>
    <t>actualización</t>
  </si>
  <si>
    <t>valor actual</t>
  </si>
  <si>
    <t>periodo "0"</t>
  </si>
  <si>
    <t>v. pte. R1-R12</t>
  </si>
  <si>
    <t>per. "3" al "0"</t>
  </si>
  <si>
    <t>fac.actualiz. del</t>
  </si>
  <si>
    <t xml:space="preserve">fórmula </t>
  </si>
  <si>
    <t xml:space="preserve">compuesta </t>
  </si>
  <si>
    <t>de excel</t>
  </si>
  <si>
    <t>P=VA($G$11,12,1000)*(VA($G$11,3,,1))</t>
  </si>
  <si>
    <t>ecuación de valor  literal (excel)</t>
  </si>
  <si>
    <t>EJERCICIO 3</t>
  </si>
  <si>
    <t xml:space="preserve"> k</t>
  </si>
  <si>
    <t>per. "11" al "0"</t>
  </si>
  <si>
    <t>v. pte. R1-R11</t>
  </si>
  <si>
    <t>P=VA($G$11,60,500)*(VA($G$11,11,,1))</t>
  </si>
  <si>
    <t>CÁLCULOS</t>
  </si>
  <si>
    <t>para las rentas</t>
  </si>
  <si>
    <t>anticipadas</t>
  </si>
  <si>
    <t>k=12</t>
  </si>
  <si>
    <t>flujos reales</t>
  </si>
  <si>
    <t xml:space="preserve">flujos  </t>
  </si>
  <si>
    <t>EJERCICIO 4</t>
  </si>
  <si>
    <t>a)Flujos Vencidos</t>
  </si>
  <si>
    <t>valor futuro</t>
  </si>
  <si>
    <t>k=3</t>
  </si>
  <si>
    <t xml:space="preserve">   pago(2%,5,e15)         =</t>
  </si>
  <si>
    <t xml:space="preserve">    1,000 * (1+0.02)^3     =</t>
  </si>
  <si>
    <t>renta         =</t>
  </si>
  <si>
    <t>en periodo  =</t>
  </si>
  <si>
    <t>a)Flujos Anticipado</t>
  </si>
  <si>
    <t>EJERCICIO 2</t>
  </si>
  <si>
    <t>valor</t>
  </si>
  <si>
    <t>presente =</t>
  </si>
  <si>
    <t>(precio del</t>
  </si>
  <si>
    <t>activo fijo)</t>
  </si>
  <si>
    <t xml:space="preserve">   pago(2%,5,-e24,,1)         =</t>
  </si>
  <si>
    <t>pago(2%,5,-1)*(1000*1.02^3)</t>
  </si>
  <si>
    <t>por partes</t>
  </si>
  <si>
    <t>en una sola fórmula</t>
  </si>
  <si>
    <t>pago(2%,5,-1,,1)*(1000*1.02^3)           =</t>
  </si>
  <si>
    <t>3000 + va(5%,4,300)*(va(5%,2,,1)        =</t>
  </si>
  <si>
    <t>EJERCICIO 5</t>
  </si>
  <si>
    <t>"Anualidades Diferidas"</t>
  </si>
  <si>
    <t>capítulo 8 del texto : Manual de Matemática Financiera; Carlos Aliaga: "Anualidades Diferidas"</t>
  </si>
  <si>
    <t>n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</si>
</sst>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.00000;[Red]\-&quot;$&quot;#,##0.00000"/>
    <numFmt numFmtId="173" formatCode="0.00000"/>
    <numFmt numFmtId="174" formatCode="0.0000"/>
    <numFmt numFmtId="175" formatCode="0.000"/>
    <numFmt numFmtId="176" formatCode="&quot;$&quot;#,##0.000;[Red]\-&quot;$&quot;#,##0.000"/>
    <numFmt numFmtId="177" formatCode="&quot;$&quot;#,##0.0000;[Red]\-&quot;$&quot;#,##0.0000"/>
    <numFmt numFmtId="178" formatCode="&quot;$&quot;#,##0.000000;[Red]\-&quot;$&quot;#,##0.000000"/>
    <numFmt numFmtId="179" formatCode="&quot;$&quot;#,##0.0000000;[Red]\-&quot;$&quot;#,##0.0000000"/>
    <numFmt numFmtId="180" formatCode="&quot;$&quot;#,##0.00000000;[Red]\-&quot;$&quot;#,##0.00000000"/>
    <numFmt numFmtId="181" formatCode="&quot;$&quot;#,##0.000000000;[Red]\-&quot;$&quot;#,##0.000000000"/>
    <numFmt numFmtId="182" formatCode="[$S/.-280A]\ #,##0.00"/>
    <numFmt numFmtId="183" formatCode="[$S/.-280A]\ #,##0.0000_ ;[Red]\-[$S/.-280A]\ #,##0.0000\ "/>
    <numFmt numFmtId="184" formatCode="[$S/.-280A]\ #,##0.000"/>
    <numFmt numFmtId="185" formatCode="[$S/.-280A]\ #,##0.0000"/>
    <numFmt numFmtId="186" formatCode="0.00000000000%"/>
    <numFmt numFmtId="187" formatCode="0.0000000000%"/>
    <numFmt numFmtId="188" formatCode="0.000000000%"/>
    <numFmt numFmtId="189" formatCode="0.00000000%"/>
    <numFmt numFmtId="190" formatCode="0.0000000%"/>
    <numFmt numFmtId="191" formatCode="0.000000%"/>
    <numFmt numFmtId="192" formatCode="0.00000%"/>
    <numFmt numFmtId="193" formatCode="0.0000%"/>
    <numFmt numFmtId="194" formatCode="0.000%"/>
    <numFmt numFmtId="195" formatCode="[$S/.-280A]\ #,##0"/>
    <numFmt numFmtId="196" formatCode="[$S/.-280A]\ #,##0.0"/>
  </numFmts>
  <fonts count="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9" fontId="0" fillId="2" borderId="5" xfId="19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" borderId="6" xfId="0" applyFill="1" applyBorder="1" applyAlignment="1">
      <alignment/>
    </xf>
    <xf numFmtId="177" fontId="0" fillId="0" borderId="3" xfId="0" applyNumberFormat="1" applyBorder="1" applyAlignment="1">
      <alignment/>
    </xf>
    <xf numFmtId="0" fontId="0" fillId="2" borderId="9" xfId="0" applyFill="1" applyBorder="1" applyAlignment="1">
      <alignment/>
    </xf>
    <xf numFmtId="177" fontId="0" fillId="2" borderId="4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/>
    </xf>
    <xf numFmtId="177" fontId="0" fillId="2" borderId="5" xfId="0" applyNumberFormat="1" applyFill="1" applyBorder="1" applyAlignment="1">
      <alignment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82" fontId="0" fillId="2" borderId="7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85" fontId="0" fillId="2" borderId="12" xfId="19" applyNumberFormat="1" applyFill="1" applyBorder="1" applyAlignment="1">
      <alignment/>
    </xf>
    <xf numFmtId="182" fontId="0" fillId="2" borderId="8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182" fontId="0" fillId="2" borderId="15" xfId="0" applyNumberFormat="1" applyFill="1" applyBorder="1" applyAlignment="1">
      <alignment/>
    </xf>
    <xf numFmtId="0" fontId="0" fillId="2" borderId="0" xfId="0" applyFill="1" applyAlignment="1">
      <alignment/>
    </xf>
    <xf numFmtId="182" fontId="0" fillId="2" borderId="12" xfId="0" applyNumberFormat="1" applyFill="1" applyBorder="1" applyAlignment="1">
      <alignment/>
    </xf>
    <xf numFmtId="185" fontId="0" fillId="2" borderId="15" xfId="0" applyNumberFormat="1" applyFill="1" applyBorder="1" applyAlignment="1">
      <alignment/>
    </xf>
    <xf numFmtId="183" fontId="0" fillId="2" borderId="7" xfId="0" applyNumberFormat="1" applyFill="1" applyBorder="1" applyAlignment="1">
      <alignment/>
    </xf>
    <xf numFmtId="0" fontId="0" fillId="2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5</xdr:col>
      <xdr:colOff>19050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704850"/>
          <a:ext cx="3248025" cy="866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Calcular el valor presente de una renta ordinaria de S/. 1,000.00 mensual a recibirse después de transcurridos 3 meses y durante el plazo de un año, con una TEM del 4%.</a:t>
          </a:r>
        </a:p>
      </xdr:txBody>
    </xdr:sp>
    <xdr:clientData/>
  </xdr:twoCellAnchor>
  <xdr:twoCellAnchor>
    <xdr:from>
      <xdr:col>0</xdr:col>
      <xdr:colOff>485775</xdr:colOff>
      <xdr:row>40</xdr:row>
      <xdr:rowOff>28575</xdr:rowOff>
    </xdr:from>
    <xdr:to>
      <xdr:col>7</xdr:col>
      <xdr:colOff>457200</xdr:colOff>
      <xdr:row>51</xdr:row>
      <xdr:rowOff>28575</xdr:rowOff>
    </xdr:to>
    <xdr:grpSp>
      <xdr:nvGrpSpPr>
        <xdr:cNvPr id="2" name="Group 19"/>
        <xdr:cNvGrpSpPr>
          <a:grpSpLocks/>
        </xdr:cNvGrpSpPr>
      </xdr:nvGrpSpPr>
      <xdr:grpSpPr>
        <a:xfrm>
          <a:off x="485775" y="6505575"/>
          <a:ext cx="5572125" cy="1781175"/>
          <a:chOff x="51" y="683"/>
          <a:chExt cx="583" cy="187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>
            <a:off x="63" y="764"/>
            <a:ext cx="543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51" y="770"/>
            <a:ext cx="583" cy="37"/>
          </a:xfrm>
          <a:prstGeom prst="rect">
            <a:avLst/>
          </a:prstGeom>
          <a:solidFill>
            <a:srgbClr val="CC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0          1                   2            3             4                      5             6  ........................  15  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58" y="726"/>
            <a:ext cx="574" cy="31"/>
          </a:xfrm>
          <a:prstGeom prst="rect">
            <a:avLst/>
          </a:prstGeom>
          <a:solidFill>
            <a:srgbClr val="CC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                                             0          R1                  R2             R3  ....................... R12                  </a:t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 flipV="1">
            <a:off x="64" y="697"/>
            <a:ext cx="0" cy="68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 flipH="1">
            <a:off x="310" y="766"/>
            <a:ext cx="0" cy="6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1"/>
          <xdr:cNvSpPr>
            <a:spLocks/>
          </xdr:cNvSpPr>
        </xdr:nvSpPr>
        <xdr:spPr>
          <a:xfrm flipH="1">
            <a:off x="403" y="766"/>
            <a:ext cx="0" cy="7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2"/>
          <xdr:cNvSpPr>
            <a:spLocks/>
          </xdr:cNvSpPr>
        </xdr:nvSpPr>
        <xdr:spPr>
          <a:xfrm>
            <a:off x="602" y="765"/>
            <a:ext cx="0" cy="7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3"/>
          <xdr:cNvSpPr>
            <a:spLocks/>
          </xdr:cNvSpPr>
        </xdr:nvSpPr>
        <xdr:spPr>
          <a:xfrm flipH="1">
            <a:off x="243" y="683"/>
            <a:ext cx="0" cy="18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6"/>
          <xdr:cNvSpPr>
            <a:spLocks/>
          </xdr:cNvSpPr>
        </xdr:nvSpPr>
        <xdr:spPr>
          <a:xfrm>
            <a:off x="466" y="765"/>
            <a:ext cx="0" cy="7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8"/>
          <xdr:cNvSpPr txBox="1">
            <a:spLocks noChangeArrowheads="1"/>
          </xdr:cNvSpPr>
        </xdr:nvSpPr>
        <xdr:spPr>
          <a:xfrm>
            <a:off x="76" y="693"/>
            <a:ext cx="31" cy="20"/>
          </a:xfrm>
          <a:prstGeom prst="rect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57150</xdr:rowOff>
    </xdr:from>
    <xdr:to>
      <xdr:col>5</xdr:col>
      <xdr:colOff>19050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381000"/>
          <a:ext cx="3295650" cy="866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¿Qué capital debe colocarse hoy en un banco a una TEM del 4% para disponer, después de transcurrido un año, una renta mensual de S/. 500 al comienzo de cada mes, durante los 5 años siguientes?</a:t>
          </a:r>
        </a:p>
      </xdr:txBody>
    </xdr:sp>
    <xdr:clientData/>
  </xdr:twoCellAnchor>
  <xdr:twoCellAnchor>
    <xdr:from>
      <xdr:col>10</xdr:col>
      <xdr:colOff>419100</xdr:colOff>
      <xdr:row>29</xdr:row>
      <xdr:rowOff>28575</xdr:rowOff>
    </xdr:from>
    <xdr:to>
      <xdr:col>17</xdr:col>
      <xdr:colOff>504825</xdr:colOff>
      <xdr:row>29</xdr:row>
      <xdr:rowOff>28575</xdr:rowOff>
    </xdr:to>
    <xdr:sp>
      <xdr:nvSpPr>
        <xdr:cNvPr id="2" name="Line 3"/>
        <xdr:cNvSpPr>
          <a:spLocks/>
        </xdr:cNvSpPr>
      </xdr:nvSpPr>
      <xdr:spPr>
        <a:xfrm>
          <a:off x="8534400" y="4724400"/>
          <a:ext cx="5753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29</xdr:row>
      <xdr:rowOff>85725</xdr:rowOff>
    </xdr:from>
    <xdr:to>
      <xdr:col>18</xdr:col>
      <xdr:colOff>314325</xdr:colOff>
      <xdr:row>31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429625" y="4781550"/>
          <a:ext cx="6429375" cy="3524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0    1   2   3   4 .............11       12           13                     14          ...............           71           72            meses
                 periodos                                                                            periodos</a:t>
          </a:r>
        </a:p>
      </xdr:txBody>
    </xdr:sp>
    <xdr:clientData/>
  </xdr:twoCellAnchor>
  <xdr:twoCellAnchor>
    <xdr:from>
      <xdr:col>10</xdr:col>
      <xdr:colOff>381000</xdr:colOff>
      <xdr:row>26</xdr:row>
      <xdr:rowOff>152400</xdr:rowOff>
    </xdr:from>
    <xdr:to>
      <xdr:col>18</xdr:col>
      <xdr:colOff>266700</xdr:colOff>
      <xdr:row>28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496300" y="4362450"/>
          <a:ext cx="6315075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R1           R2                    R3          R4                     R60                      meses       </a:t>
          </a:r>
        </a:p>
      </xdr:txBody>
    </xdr:sp>
    <xdr:clientData/>
  </xdr:twoCellAnchor>
  <xdr:twoCellAnchor>
    <xdr:from>
      <xdr:col>10</xdr:col>
      <xdr:colOff>447675</xdr:colOff>
      <xdr:row>23</xdr:row>
      <xdr:rowOff>0</xdr:rowOff>
    </xdr:from>
    <xdr:to>
      <xdr:col>10</xdr:col>
      <xdr:colOff>447675</xdr:colOff>
      <xdr:row>29</xdr:row>
      <xdr:rowOff>38100</xdr:rowOff>
    </xdr:to>
    <xdr:sp>
      <xdr:nvSpPr>
        <xdr:cNvPr id="5" name="Line 6"/>
        <xdr:cNvSpPr>
          <a:spLocks/>
        </xdr:cNvSpPr>
      </xdr:nvSpPr>
      <xdr:spPr>
        <a:xfrm flipH="1" flipV="1">
          <a:off x="8562975" y="3724275"/>
          <a:ext cx="0" cy="10096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29</xdr:row>
      <xdr:rowOff>47625</xdr:rowOff>
    </xdr:from>
    <xdr:to>
      <xdr:col>13</xdr:col>
      <xdr:colOff>400050</xdr:colOff>
      <xdr:row>33</xdr:row>
      <xdr:rowOff>57150</xdr:rowOff>
    </xdr:to>
    <xdr:sp>
      <xdr:nvSpPr>
        <xdr:cNvPr id="6" name="Line 7"/>
        <xdr:cNvSpPr>
          <a:spLocks/>
        </xdr:cNvSpPr>
      </xdr:nvSpPr>
      <xdr:spPr>
        <a:xfrm flipH="1">
          <a:off x="11134725" y="4743450"/>
          <a:ext cx="0" cy="657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29</xdr:row>
      <xdr:rowOff>47625</xdr:rowOff>
    </xdr:from>
    <xdr:to>
      <xdr:col>14</xdr:col>
      <xdr:colOff>485775</xdr:colOff>
      <xdr:row>33</xdr:row>
      <xdr:rowOff>76200</xdr:rowOff>
    </xdr:to>
    <xdr:sp>
      <xdr:nvSpPr>
        <xdr:cNvPr id="7" name="Line 8"/>
        <xdr:cNvSpPr>
          <a:spLocks/>
        </xdr:cNvSpPr>
      </xdr:nvSpPr>
      <xdr:spPr>
        <a:xfrm>
          <a:off x="11982450" y="4743450"/>
          <a:ext cx="0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38100</xdr:rowOff>
    </xdr:from>
    <xdr:to>
      <xdr:col>17</xdr:col>
      <xdr:colOff>9525</xdr:colOff>
      <xdr:row>33</xdr:row>
      <xdr:rowOff>47625</xdr:rowOff>
    </xdr:to>
    <xdr:sp>
      <xdr:nvSpPr>
        <xdr:cNvPr id="8" name="Line 9"/>
        <xdr:cNvSpPr>
          <a:spLocks/>
        </xdr:cNvSpPr>
      </xdr:nvSpPr>
      <xdr:spPr>
        <a:xfrm>
          <a:off x="13792200" y="4733925"/>
          <a:ext cx="0" cy="657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29</xdr:row>
      <xdr:rowOff>38100</xdr:rowOff>
    </xdr:from>
    <xdr:to>
      <xdr:col>16</xdr:col>
      <xdr:colOff>447675</xdr:colOff>
      <xdr:row>33</xdr:row>
      <xdr:rowOff>76200</xdr:rowOff>
    </xdr:to>
    <xdr:sp>
      <xdr:nvSpPr>
        <xdr:cNvPr id="9" name="Line 11"/>
        <xdr:cNvSpPr>
          <a:spLocks/>
        </xdr:cNvSpPr>
      </xdr:nvSpPr>
      <xdr:spPr>
        <a:xfrm>
          <a:off x="13468350" y="4733925"/>
          <a:ext cx="0" cy="685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25</xdr:row>
      <xdr:rowOff>0</xdr:rowOff>
    </xdr:from>
    <xdr:to>
      <xdr:col>11</xdr:col>
      <xdr:colOff>85725</xdr:colOff>
      <xdr:row>26</xdr:row>
      <xdr:rowOff>28575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8658225" y="4048125"/>
          <a:ext cx="304800" cy="1905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12</xdr:col>
      <xdr:colOff>85725</xdr:colOff>
      <xdr:row>24</xdr:row>
      <xdr:rowOff>38100</xdr:rowOff>
    </xdr:from>
    <xdr:to>
      <xdr:col>18</xdr:col>
      <xdr:colOff>257175</xdr:colOff>
      <xdr:row>26</xdr:row>
      <xdr:rowOff>66675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9906000" y="3924300"/>
          <a:ext cx="4895850" cy="3524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-1         0         1                       2           3   ...........          59          60        meses
                                 </a:t>
          </a:r>
        </a:p>
      </xdr:txBody>
    </xdr:sp>
    <xdr:clientData/>
  </xdr:twoCellAnchor>
  <xdr:twoCellAnchor>
    <xdr:from>
      <xdr:col>12</xdr:col>
      <xdr:colOff>209550</xdr:colOff>
      <xdr:row>23</xdr:row>
      <xdr:rowOff>76200</xdr:rowOff>
    </xdr:from>
    <xdr:to>
      <xdr:col>12</xdr:col>
      <xdr:colOff>219075</xdr:colOff>
      <xdr:row>35</xdr:row>
      <xdr:rowOff>114300</xdr:rowOff>
    </xdr:to>
    <xdr:sp>
      <xdr:nvSpPr>
        <xdr:cNvPr id="12" name="Line 15"/>
        <xdr:cNvSpPr>
          <a:spLocks/>
        </xdr:cNvSpPr>
      </xdr:nvSpPr>
      <xdr:spPr>
        <a:xfrm>
          <a:off x="10029825" y="3800475"/>
          <a:ext cx="9525" cy="198120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676275</xdr:colOff>
      <xdr:row>23</xdr:row>
      <xdr:rowOff>76200</xdr:rowOff>
    </xdr:from>
    <xdr:to>
      <xdr:col>12</xdr:col>
      <xdr:colOff>685800</xdr:colOff>
      <xdr:row>35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10496550" y="3800475"/>
          <a:ext cx="9525" cy="198120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142875</xdr:rowOff>
    </xdr:from>
    <xdr:to>
      <xdr:col>16</xdr:col>
      <xdr:colOff>504825</xdr:colOff>
      <xdr:row>35</xdr:row>
      <xdr:rowOff>19050</xdr:rowOff>
    </xdr:to>
    <xdr:sp>
      <xdr:nvSpPr>
        <xdr:cNvPr id="14" name="Line 17"/>
        <xdr:cNvSpPr>
          <a:spLocks/>
        </xdr:cNvSpPr>
      </xdr:nvSpPr>
      <xdr:spPr>
        <a:xfrm>
          <a:off x="13515975" y="3705225"/>
          <a:ext cx="9525" cy="198120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22</xdr:row>
      <xdr:rowOff>85725</xdr:rowOff>
    </xdr:from>
    <xdr:to>
      <xdr:col>17</xdr:col>
      <xdr:colOff>47625</xdr:colOff>
      <xdr:row>34</xdr:row>
      <xdr:rowOff>123825</xdr:rowOff>
    </xdr:to>
    <xdr:sp>
      <xdr:nvSpPr>
        <xdr:cNvPr id="15" name="Line 18"/>
        <xdr:cNvSpPr>
          <a:spLocks/>
        </xdr:cNvSpPr>
      </xdr:nvSpPr>
      <xdr:spPr>
        <a:xfrm>
          <a:off x="13820775" y="3648075"/>
          <a:ext cx="9525" cy="198120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23</xdr:row>
      <xdr:rowOff>19050</xdr:rowOff>
    </xdr:from>
    <xdr:to>
      <xdr:col>14</xdr:col>
      <xdr:colOff>514350</xdr:colOff>
      <xdr:row>35</xdr:row>
      <xdr:rowOff>57150</xdr:rowOff>
    </xdr:to>
    <xdr:sp>
      <xdr:nvSpPr>
        <xdr:cNvPr id="16" name="Line 19"/>
        <xdr:cNvSpPr>
          <a:spLocks/>
        </xdr:cNvSpPr>
      </xdr:nvSpPr>
      <xdr:spPr>
        <a:xfrm>
          <a:off x="12001500" y="3743325"/>
          <a:ext cx="9525" cy="198120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23</xdr:row>
      <xdr:rowOff>76200</xdr:rowOff>
    </xdr:from>
    <xdr:to>
      <xdr:col>13</xdr:col>
      <xdr:colOff>314325</xdr:colOff>
      <xdr:row>35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11039475" y="3800475"/>
          <a:ext cx="9525" cy="198120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542925</xdr:colOff>
      <xdr:row>22</xdr:row>
      <xdr:rowOff>47625</xdr:rowOff>
    </xdr:from>
    <xdr:to>
      <xdr:col>13</xdr:col>
      <xdr:colOff>9525</xdr:colOff>
      <xdr:row>23</xdr:row>
      <xdr:rowOff>57150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0363200" y="3609975"/>
          <a:ext cx="381000" cy="17145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k=12
k</a:t>
          </a:r>
        </a:p>
      </xdr:txBody>
    </xdr:sp>
    <xdr:clientData/>
  </xdr:twoCellAnchor>
  <xdr:twoCellAnchor>
    <xdr:from>
      <xdr:col>15</xdr:col>
      <xdr:colOff>57150</xdr:colOff>
      <xdr:row>23</xdr:row>
      <xdr:rowOff>19050</xdr:rowOff>
    </xdr:from>
    <xdr:to>
      <xdr:col>15</xdr:col>
      <xdr:colOff>66675</xdr:colOff>
      <xdr:row>35</xdr:row>
      <xdr:rowOff>57150</xdr:rowOff>
    </xdr:to>
    <xdr:sp>
      <xdr:nvSpPr>
        <xdr:cNvPr id="19" name="Line 23"/>
        <xdr:cNvSpPr>
          <a:spLocks/>
        </xdr:cNvSpPr>
      </xdr:nvSpPr>
      <xdr:spPr>
        <a:xfrm>
          <a:off x="12315825" y="3743325"/>
          <a:ext cx="9525" cy="198120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38100</xdr:rowOff>
    </xdr:from>
    <xdr:to>
      <xdr:col>5</xdr:col>
      <xdr:colOff>0</xdr:colOff>
      <xdr:row>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523875"/>
          <a:ext cx="3000375" cy="10668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 activo fijo es adquirido con una cuota inicial de S/.3,000.00 y cuatro cuotas mensuales diferidas vencidas de S/.300 cada una, las cuales se deberían empezar a amortizar a partir del tercer mes, si la TEM es del 5%. ¿Cuál sería el precio de contado de dicho activo?</a:t>
          </a:r>
        </a:p>
      </xdr:txBody>
    </xdr:sp>
    <xdr:clientData/>
  </xdr:twoCellAnchor>
  <xdr:twoCellAnchor>
    <xdr:from>
      <xdr:col>0</xdr:col>
      <xdr:colOff>742950</xdr:colOff>
      <xdr:row>22</xdr:row>
      <xdr:rowOff>95250</xdr:rowOff>
    </xdr:from>
    <xdr:to>
      <xdr:col>7</xdr:col>
      <xdr:colOff>200025</xdr:colOff>
      <xdr:row>22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742950" y="3657600"/>
          <a:ext cx="53911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23</xdr:row>
      <xdr:rowOff>104775</xdr:rowOff>
    </xdr:from>
    <xdr:to>
      <xdr:col>7</xdr:col>
      <xdr:colOff>466725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42950" y="3829050"/>
          <a:ext cx="5657850" cy="4000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0           1                   2                 3                   4                   5                 6        
                                                      S/.300             S/.300          S/.300          S/.300                                          </a:t>
          </a:r>
        </a:p>
      </xdr:txBody>
    </xdr:sp>
    <xdr:clientData/>
  </xdr:twoCellAnchor>
  <xdr:twoCellAnchor>
    <xdr:from>
      <xdr:col>2</xdr:col>
      <xdr:colOff>752475</xdr:colOff>
      <xdr:row>17</xdr:row>
      <xdr:rowOff>114300</xdr:rowOff>
    </xdr:from>
    <xdr:to>
      <xdr:col>3</xdr:col>
      <xdr:colOff>0</xdr:colOff>
      <xdr:row>29</xdr:row>
      <xdr:rowOff>47625</xdr:rowOff>
    </xdr:to>
    <xdr:sp>
      <xdr:nvSpPr>
        <xdr:cNvPr id="4" name="Line 4"/>
        <xdr:cNvSpPr>
          <a:spLocks/>
        </xdr:cNvSpPr>
      </xdr:nvSpPr>
      <xdr:spPr>
        <a:xfrm>
          <a:off x="2276475" y="2867025"/>
          <a:ext cx="9525" cy="1876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66675</xdr:rowOff>
    </xdr:from>
    <xdr:to>
      <xdr:col>1</xdr:col>
      <xdr:colOff>190500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942975" y="2819400"/>
          <a:ext cx="9525" cy="1876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18</xdr:row>
      <xdr:rowOff>95250</xdr:rowOff>
    </xdr:from>
    <xdr:to>
      <xdr:col>3</xdr:col>
      <xdr:colOff>419100</xdr:colOff>
      <xdr:row>20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62200" y="3009900"/>
          <a:ext cx="342900" cy="2571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k=2</a:t>
          </a:r>
        </a:p>
      </xdr:txBody>
    </xdr:sp>
    <xdr:clientData/>
  </xdr:twoCellAnchor>
  <xdr:twoCellAnchor>
    <xdr:from>
      <xdr:col>1</xdr:col>
      <xdr:colOff>219075</xdr:colOff>
      <xdr:row>18</xdr:row>
      <xdr:rowOff>0</xdr:rowOff>
    </xdr:from>
    <xdr:to>
      <xdr:col>2</xdr:col>
      <xdr:colOff>247650</xdr:colOff>
      <xdr:row>20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81075" y="2914650"/>
          <a:ext cx="790575" cy="3810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cuota inicial
S/. 3000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76200</xdr:rowOff>
    </xdr:from>
    <xdr:to>
      <xdr:col>5</xdr:col>
      <xdr:colOff>9525</xdr:colOff>
      <xdr:row>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" y="561975"/>
          <a:ext cx="3000375" cy="809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Calcular el importe de las rentas diferidas vencidas y anticipadas considerando un valor presente de S/ 1,000.00, un plazo diferido de 3 meses y una TEM del 2%, y un plazo de contrato de 5 meses.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zoomScale="250" zoomScaleNormal="250" workbookViewId="0" topLeftCell="C30">
      <selection activeCell="F36" sqref="F36"/>
    </sheetView>
  </sheetViews>
  <sheetFormatPr defaultColWidth="11.421875" defaultRowHeight="12.75"/>
  <cols>
    <col min="4" max="4" width="13.8515625" style="0" customWidth="1"/>
    <col min="5" max="5" width="11.7109375" style="0" bestFit="1" customWidth="1"/>
    <col min="7" max="7" width="12.7109375" style="0" customWidth="1"/>
    <col min="12" max="12" width="11.8515625" style="0" customWidth="1"/>
  </cols>
  <sheetData>
    <row r="1" spans="1:7" ht="12.75">
      <c r="A1" t="s">
        <v>40</v>
      </c>
      <c r="C1" s="1" t="s">
        <v>7</v>
      </c>
      <c r="D1" s="1"/>
      <c r="E1" s="1"/>
      <c r="F1" s="1"/>
      <c r="G1" s="1"/>
    </row>
    <row r="2" spans="3:4" ht="12.75">
      <c r="C2" s="1" t="s">
        <v>52</v>
      </c>
      <c r="D2" s="1"/>
    </row>
    <row r="11" spans="7:16" ht="12.75">
      <c r="G11" s="2" t="s">
        <v>0</v>
      </c>
      <c r="P11" s="2" t="s">
        <v>0</v>
      </c>
    </row>
    <row r="12" spans="2:16" ht="12.75">
      <c r="B12" s="3" t="s">
        <v>54</v>
      </c>
      <c r="C12" s="4" t="s">
        <v>1</v>
      </c>
      <c r="D12" s="62" t="s">
        <v>2</v>
      </c>
      <c r="E12" s="4" t="s">
        <v>10</v>
      </c>
      <c r="G12" s="2" t="s">
        <v>3</v>
      </c>
      <c r="K12" s="3" t="s">
        <v>8</v>
      </c>
      <c r="L12" s="4" t="s">
        <v>1</v>
      </c>
      <c r="M12" s="4" t="s">
        <v>2</v>
      </c>
      <c r="N12" s="4" t="s">
        <v>10</v>
      </c>
      <c r="P12" s="2" t="s">
        <v>3</v>
      </c>
    </row>
    <row r="13" spans="2:16" ht="12.75">
      <c r="B13" s="5"/>
      <c r="C13" s="6" t="s">
        <v>9</v>
      </c>
      <c r="D13" s="6"/>
      <c r="E13" s="6"/>
      <c r="G13" s="7">
        <v>0.04</v>
      </c>
      <c r="K13" s="5"/>
      <c r="L13" s="6" t="s">
        <v>9</v>
      </c>
      <c r="M13" s="6"/>
      <c r="N13" s="6"/>
      <c r="P13" s="7">
        <v>0.04</v>
      </c>
    </row>
    <row r="14" spans="2:14" ht="12.75">
      <c r="B14" s="14">
        <v>0</v>
      </c>
      <c r="C14" s="14"/>
      <c r="D14" s="14"/>
      <c r="E14" s="14"/>
      <c r="K14" s="14">
        <v>0</v>
      </c>
      <c r="L14" s="14"/>
      <c r="M14" s="14"/>
      <c r="N14" s="14"/>
    </row>
    <row r="15" spans="2:16" ht="12.75">
      <c r="B15" s="8">
        <v>1</v>
      </c>
      <c r="C15" s="8">
        <v>1</v>
      </c>
      <c r="D15" s="8">
        <f aca="true" t="shared" si="0" ref="D15:D26">$G$16</f>
        <v>1000</v>
      </c>
      <c r="E15" s="19">
        <f aca="true" t="shared" si="1" ref="E15:E26">D15/(1+$G$13)^C15</f>
        <v>961.5384615384615</v>
      </c>
      <c r="G15" s="9" t="s">
        <v>4</v>
      </c>
      <c r="K15" s="8">
        <v>1</v>
      </c>
      <c r="L15" s="8">
        <v>4</v>
      </c>
      <c r="M15" s="8">
        <f aca="true" t="shared" si="2" ref="M15:M26">$G$16</f>
        <v>1000</v>
      </c>
      <c r="N15" s="19">
        <f aca="true" t="shared" si="3" ref="N15:N26">M15/(1+$G$13)^L15</f>
        <v>854.8041910297256</v>
      </c>
      <c r="P15" s="9" t="s">
        <v>4</v>
      </c>
    </row>
    <row r="16" spans="2:16" ht="12.75">
      <c r="B16" s="8">
        <v>2</v>
      </c>
      <c r="C16" s="8">
        <v>2</v>
      </c>
      <c r="D16" s="8">
        <f t="shared" si="0"/>
        <v>1000</v>
      </c>
      <c r="E16" s="19">
        <f t="shared" si="1"/>
        <v>924.5562130177514</v>
      </c>
      <c r="G16" s="10">
        <v>1000</v>
      </c>
      <c r="K16" s="8">
        <v>2</v>
      </c>
      <c r="L16" s="8">
        <v>5</v>
      </c>
      <c r="M16" s="8">
        <f t="shared" si="2"/>
        <v>1000</v>
      </c>
      <c r="N16" s="19">
        <f t="shared" si="3"/>
        <v>821.9271067593515</v>
      </c>
      <c r="P16" s="10">
        <v>1000</v>
      </c>
    </row>
    <row r="17" spans="2:14" ht="12.75">
      <c r="B17" s="8">
        <v>3</v>
      </c>
      <c r="C17" s="8">
        <v>3</v>
      </c>
      <c r="D17" s="8">
        <f t="shared" si="0"/>
        <v>1000</v>
      </c>
      <c r="E17" s="19">
        <f t="shared" si="1"/>
        <v>888.9963586709148</v>
      </c>
      <c r="K17" s="8">
        <v>3</v>
      </c>
      <c r="L17" s="8">
        <v>6</v>
      </c>
      <c r="M17" s="8">
        <f t="shared" si="2"/>
        <v>1000</v>
      </c>
      <c r="N17" s="19">
        <f t="shared" si="3"/>
        <v>790.3145257301458</v>
      </c>
    </row>
    <row r="18" spans="2:14" ht="12.75">
      <c r="B18" s="8">
        <v>4</v>
      </c>
      <c r="C18" s="8">
        <v>4</v>
      </c>
      <c r="D18" s="8">
        <f t="shared" si="0"/>
        <v>1000</v>
      </c>
      <c r="E18" s="19">
        <f t="shared" si="1"/>
        <v>854.8041910297256</v>
      </c>
      <c r="K18" s="8">
        <v>4</v>
      </c>
      <c r="L18" s="8">
        <v>7</v>
      </c>
      <c r="M18" s="8">
        <f t="shared" si="2"/>
        <v>1000</v>
      </c>
      <c r="N18" s="19">
        <f t="shared" si="3"/>
        <v>759.9178132020633</v>
      </c>
    </row>
    <row r="19" spans="2:14" ht="12.75">
      <c r="B19" s="8">
        <v>5</v>
      </c>
      <c r="C19" s="8">
        <v>5</v>
      </c>
      <c r="D19" s="8">
        <f t="shared" si="0"/>
        <v>1000</v>
      </c>
      <c r="E19" s="19">
        <f t="shared" si="1"/>
        <v>821.9271067593515</v>
      </c>
      <c r="K19" s="8">
        <v>5</v>
      </c>
      <c r="L19" s="8">
        <v>8</v>
      </c>
      <c r="M19" s="8">
        <f t="shared" si="2"/>
        <v>1000</v>
      </c>
      <c r="N19" s="19">
        <f t="shared" si="3"/>
        <v>730.6902050019838</v>
      </c>
    </row>
    <row r="20" spans="2:14" ht="12.75">
      <c r="B20" s="15">
        <v>6</v>
      </c>
      <c r="C20" s="8">
        <v>6</v>
      </c>
      <c r="D20" s="8">
        <f t="shared" si="0"/>
        <v>1000</v>
      </c>
      <c r="E20" s="19">
        <f t="shared" si="1"/>
        <v>790.3145257301458</v>
      </c>
      <c r="K20" s="15">
        <v>6</v>
      </c>
      <c r="L20" s="8">
        <v>9</v>
      </c>
      <c r="M20" s="8">
        <f t="shared" si="2"/>
        <v>1000</v>
      </c>
      <c r="N20" s="19">
        <f t="shared" si="3"/>
        <v>702.5867355788305</v>
      </c>
    </row>
    <row r="21" spans="2:14" ht="12.75">
      <c r="B21" s="15">
        <v>7</v>
      </c>
      <c r="C21" s="8">
        <v>7</v>
      </c>
      <c r="D21" s="8">
        <f t="shared" si="0"/>
        <v>1000</v>
      </c>
      <c r="E21" s="19">
        <f t="shared" si="1"/>
        <v>759.9178132020633</v>
      </c>
      <c r="K21" s="15">
        <v>7</v>
      </c>
      <c r="L21" s="8">
        <v>10</v>
      </c>
      <c r="M21" s="8">
        <f t="shared" si="2"/>
        <v>1000</v>
      </c>
      <c r="N21" s="19">
        <f t="shared" si="3"/>
        <v>675.5641688257986</v>
      </c>
    </row>
    <row r="22" spans="2:14" ht="12.75">
      <c r="B22" s="15">
        <v>8</v>
      </c>
      <c r="C22" s="8">
        <v>8</v>
      </c>
      <c r="D22" s="8">
        <f t="shared" si="0"/>
        <v>1000</v>
      </c>
      <c r="E22" s="19">
        <f t="shared" si="1"/>
        <v>730.6902050019838</v>
      </c>
      <c r="K22" s="15">
        <v>8</v>
      </c>
      <c r="L22" s="8">
        <v>11</v>
      </c>
      <c r="M22" s="8">
        <f t="shared" si="2"/>
        <v>1000</v>
      </c>
      <c r="N22" s="19">
        <f t="shared" si="3"/>
        <v>649.5809315632679</v>
      </c>
    </row>
    <row r="23" spans="2:14" ht="12.75">
      <c r="B23" s="15">
        <v>9</v>
      </c>
      <c r="C23" s="8">
        <v>9</v>
      </c>
      <c r="D23" s="8">
        <f t="shared" si="0"/>
        <v>1000</v>
      </c>
      <c r="E23" s="19">
        <f t="shared" si="1"/>
        <v>702.5867355788305</v>
      </c>
      <c r="K23" s="15">
        <v>9</v>
      </c>
      <c r="L23" s="8">
        <v>12</v>
      </c>
      <c r="M23" s="8">
        <f t="shared" si="2"/>
        <v>1000</v>
      </c>
      <c r="N23" s="19">
        <f t="shared" si="3"/>
        <v>624.5970495800651</v>
      </c>
    </row>
    <row r="24" spans="2:14" ht="12.75">
      <c r="B24" s="15">
        <v>10</v>
      </c>
      <c r="C24" s="8">
        <v>10</v>
      </c>
      <c r="D24" s="8">
        <f t="shared" si="0"/>
        <v>1000</v>
      </c>
      <c r="E24" s="19">
        <f t="shared" si="1"/>
        <v>675.5641688257986</v>
      </c>
      <c r="K24" s="15">
        <v>10</v>
      </c>
      <c r="L24" s="8">
        <v>13</v>
      </c>
      <c r="M24" s="8">
        <f t="shared" si="2"/>
        <v>1000</v>
      </c>
      <c r="N24" s="19">
        <f t="shared" si="3"/>
        <v>600.574086134678</v>
      </c>
    </row>
    <row r="25" spans="2:14" ht="12.75">
      <c r="B25" s="15">
        <v>11</v>
      </c>
      <c r="C25" s="8">
        <v>11</v>
      </c>
      <c r="D25" s="8">
        <f t="shared" si="0"/>
        <v>1000</v>
      </c>
      <c r="E25" s="19">
        <f t="shared" si="1"/>
        <v>649.5809315632679</v>
      </c>
      <c r="K25" s="15">
        <v>11</v>
      </c>
      <c r="L25" s="8">
        <v>14</v>
      </c>
      <c r="M25" s="8">
        <f t="shared" si="2"/>
        <v>1000</v>
      </c>
      <c r="N25" s="19">
        <f t="shared" si="3"/>
        <v>577.4750828218058</v>
      </c>
    </row>
    <row r="26" spans="2:14" ht="12.75">
      <c r="B26" s="16">
        <v>12</v>
      </c>
      <c r="C26" s="11">
        <v>12</v>
      </c>
      <c r="D26" s="11">
        <f t="shared" si="0"/>
        <v>1000</v>
      </c>
      <c r="E26" s="19">
        <f t="shared" si="1"/>
        <v>624.5970495800651</v>
      </c>
      <c r="K26" s="16">
        <v>12</v>
      </c>
      <c r="L26" s="11">
        <v>15</v>
      </c>
      <c r="M26" s="11">
        <f t="shared" si="2"/>
        <v>1000</v>
      </c>
      <c r="N26" s="19">
        <f t="shared" si="3"/>
        <v>555.2645027132749</v>
      </c>
    </row>
    <row r="27" spans="4:14" ht="12.75">
      <c r="D27" s="21" t="s">
        <v>6</v>
      </c>
      <c r="E27" s="20">
        <f>SUM(E15:E26)</f>
        <v>9385.073760498359</v>
      </c>
      <c r="M27" s="21" t="s">
        <v>6</v>
      </c>
      <c r="N27" s="20">
        <f>SUM(N15:N26)</f>
        <v>8343.29639894099</v>
      </c>
    </row>
    <row r="28" spans="4:9" ht="12.75">
      <c r="D28" s="4" t="s">
        <v>14</v>
      </c>
      <c r="E28" s="24"/>
      <c r="G28" s="13"/>
      <c r="H28" s="13"/>
      <c r="I28" s="13"/>
    </row>
    <row r="29" spans="4:9" ht="12.75">
      <c r="D29" s="6" t="s">
        <v>13</v>
      </c>
      <c r="E29" s="25">
        <f>1/(1+$G$13)^3</f>
        <v>0.8889963586709149</v>
      </c>
      <c r="G29" s="22"/>
      <c r="H29" s="22"/>
      <c r="I29" s="27"/>
    </row>
    <row r="30" spans="4:5" ht="12.75">
      <c r="D30" s="4" t="s">
        <v>12</v>
      </c>
      <c r="E30" s="26">
        <f>E27*E29</f>
        <v>8343.296398940991</v>
      </c>
    </row>
    <row r="31" spans="4:5" ht="12.75">
      <c r="D31" s="6" t="s">
        <v>11</v>
      </c>
      <c r="E31" s="25"/>
    </row>
    <row r="32" spans="4:5" ht="12.75">
      <c r="D32" s="13"/>
      <c r="E32" s="13"/>
    </row>
    <row r="34" spans="4:6" ht="12.75">
      <c r="D34" s="23" t="s">
        <v>19</v>
      </c>
      <c r="E34" s="30"/>
      <c r="F34" s="26"/>
    </row>
    <row r="35" spans="2:6" ht="12.75">
      <c r="B35" s="12"/>
      <c r="C35" s="22"/>
      <c r="D35" s="31" t="s">
        <v>18</v>
      </c>
      <c r="E35" s="32"/>
      <c r="F35" s="25"/>
    </row>
    <row r="36" spans="2:5" ht="12.75">
      <c r="B36" s="12"/>
      <c r="C36" s="22"/>
      <c r="D36" s="22"/>
      <c r="E36" s="22"/>
    </row>
    <row r="37" spans="2:5" ht="12.75">
      <c r="B37" s="12"/>
      <c r="C37" s="12"/>
      <c r="D37" s="4" t="s">
        <v>15</v>
      </c>
      <c r="E37" s="29">
        <f>PV($G$13,12,1000)*(PV($G$13,3,,1))</f>
        <v>8343.296398941002</v>
      </c>
    </row>
    <row r="38" spans="1:5" ht="12.75">
      <c r="A38" s="13"/>
      <c r="D38" s="28" t="s">
        <v>16</v>
      </c>
      <c r="E38" s="17"/>
    </row>
    <row r="39" spans="4:6" ht="12.75">
      <c r="D39" s="6" t="s">
        <v>17</v>
      </c>
      <c r="E39" s="18"/>
      <c r="F39" t="s">
        <v>5</v>
      </c>
    </row>
    <row r="41" ht="12.75">
      <c r="D41" s="33" t="s">
        <v>21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C3">
      <selection activeCell="J17" sqref="J17"/>
    </sheetView>
  </sheetViews>
  <sheetFormatPr defaultColWidth="11.421875" defaultRowHeight="12.75"/>
  <cols>
    <col min="4" max="4" width="14.140625" style="0" customWidth="1"/>
    <col min="5" max="5" width="12.140625" style="0" bestFit="1" customWidth="1"/>
    <col min="7" max="7" width="13.57421875" style="0" customWidth="1"/>
    <col min="8" max="8" width="13.28125" style="0" customWidth="1"/>
    <col min="12" max="12" width="14.140625" style="0" customWidth="1"/>
    <col min="13" max="13" width="13.7109375" style="0" bestFit="1" customWidth="1"/>
  </cols>
  <sheetData>
    <row r="1" spans="1:13" ht="12.75">
      <c r="A1" t="s">
        <v>20</v>
      </c>
      <c r="C1" s="1" t="s">
        <v>53</v>
      </c>
      <c r="D1" s="1"/>
      <c r="E1" s="1"/>
      <c r="F1" s="1"/>
      <c r="G1" s="1"/>
      <c r="K1" t="s">
        <v>20</v>
      </c>
      <c r="M1" s="1" t="s">
        <v>7</v>
      </c>
    </row>
    <row r="5" ht="12.75">
      <c r="L5" s="1" t="s">
        <v>25</v>
      </c>
    </row>
    <row r="8" spans="12:13" ht="12.75">
      <c r="L8" s="21" t="s">
        <v>6</v>
      </c>
      <c r="M8" s="47">
        <f>SUM(F12:F72)</f>
        <v>11311.744987238686</v>
      </c>
    </row>
    <row r="9" spans="8:13" ht="12.75">
      <c r="H9" s="2" t="s">
        <v>0</v>
      </c>
      <c r="L9" s="4" t="s">
        <v>14</v>
      </c>
      <c r="M9" s="24"/>
    </row>
    <row r="10" spans="2:13" ht="12.75">
      <c r="B10" s="43" t="s">
        <v>29</v>
      </c>
      <c r="C10" s="43" t="s">
        <v>30</v>
      </c>
      <c r="D10" s="4" t="s">
        <v>1</v>
      </c>
      <c r="E10" s="4" t="s">
        <v>2</v>
      </c>
      <c r="F10" s="4" t="s">
        <v>10</v>
      </c>
      <c r="H10" s="2" t="s">
        <v>3</v>
      </c>
      <c r="L10" s="6" t="s">
        <v>22</v>
      </c>
      <c r="M10" s="25">
        <f>1/(1+$H$11)^11</f>
        <v>0.6495809315632679</v>
      </c>
    </row>
    <row r="11" spans="2:13" ht="12.75">
      <c r="B11" s="46" t="s">
        <v>28</v>
      </c>
      <c r="C11" s="44" t="s">
        <v>26</v>
      </c>
      <c r="D11" s="6" t="s">
        <v>9</v>
      </c>
      <c r="E11" s="6" t="s">
        <v>27</v>
      </c>
      <c r="F11" s="6"/>
      <c r="H11" s="7">
        <v>0.04</v>
      </c>
      <c r="L11" s="4" t="s">
        <v>23</v>
      </c>
      <c r="M11" s="26">
        <f>M8*M10</f>
        <v>7347.893846416631</v>
      </c>
    </row>
    <row r="12" spans="2:13" ht="12.75">
      <c r="B12" s="14">
        <v>12</v>
      </c>
      <c r="C12" s="36">
        <v>0</v>
      </c>
      <c r="D12" s="37">
        <v>1</v>
      </c>
      <c r="E12" s="35">
        <f aca="true" t="shared" si="0" ref="E12:E43">$H$14</f>
        <v>500</v>
      </c>
      <c r="F12" s="19">
        <f aca="true" t="shared" si="1" ref="F12:F43">E12/(1+$H$11)^D12</f>
        <v>480.7692307692308</v>
      </c>
      <c r="L12" s="6" t="s">
        <v>11</v>
      </c>
      <c r="M12" s="25"/>
    </row>
    <row r="13" spans="2:13" ht="12.75">
      <c r="B13" s="8">
        <v>13</v>
      </c>
      <c r="C13" s="37">
        <v>1</v>
      </c>
      <c r="D13" s="37">
        <v>2</v>
      </c>
      <c r="E13" s="35">
        <f t="shared" si="0"/>
        <v>500</v>
      </c>
      <c r="F13" s="19">
        <f t="shared" si="1"/>
        <v>462.2781065088757</v>
      </c>
      <c r="H13" s="9" t="s">
        <v>4</v>
      </c>
      <c r="K13" s="13"/>
      <c r="L13" s="13"/>
      <c r="M13" s="13"/>
    </row>
    <row r="14" spans="2:13" ht="12.75">
      <c r="B14" s="8">
        <v>14</v>
      </c>
      <c r="C14" s="37">
        <v>2</v>
      </c>
      <c r="D14" s="37">
        <v>3</v>
      </c>
      <c r="E14" s="35">
        <f t="shared" si="0"/>
        <v>500</v>
      </c>
      <c r="F14" s="19">
        <f t="shared" si="1"/>
        <v>444.4981793354574</v>
      </c>
      <c r="H14" s="10">
        <v>500</v>
      </c>
      <c r="K14" s="13"/>
      <c r="L14" s="13"/>
      <c r="M14" s="13"/>
    </row>
    <row r="15" spans="2:14" ht="12.75">
      <c r="B15" s="8">
        <v>15</v>
      </c>
      <c r="C15" s="37">
        <v>3</v>
      </c>
      <c r="D15" s="37">
        <v>4</v>
      </c>
      <c r="E15" s="35">
        <f t="shared" si="0"/>
        <v>500</v>
      </c>
      <c r="F15" s="19">
        <f t="shared" si="1"/>
        <v>427.4020955148628</v>
      </c>
      <c r="L15" s="4" t="s">
        <v>19</v>
      </c>
      <c r="M15" s="30"/>
      <c r="N15" s="26"/>
    </row>
    <row r="16" spans="2:14" ht="12.75">
      <c r="B16" s="8">
        <v>16</v>
      </c>
      <c r="C16" s="37">
        <v>4</v>
      </c>
      <c r="D16" s="37">
        <v>5</v>
      </c>
      <c r="E16" s="35">
        <f t="shared" si="0"/>
        <v>500</v>
      </c>
      <c r="F16" s="19">
        <f t="shared" si="1"/>
        <v>410.9635533796758</v>
      </c>
      <c r="L16" s="39" t="s">
        <v>24</v>
      </c>
      <c r="M16" s="32"/>
      <c r="N16" s="25"/>
    </row>
    <row r="17" spans="2:13" ht="12.75">
      <c r="B17" s="8">
        <v>17</v>
      </c>
      <c r="C17" s="37">
        <v>5</v>
      </c>
      <c r="D17" s="37">
        <v>6</v>
      </c>
      <c r="E17" s="35">
        <f t="shared" si="0"/>
        <v>500</v>
      </c>
      <c r="F17" s="19">
        <f t="shared" si="1"/>
        <v>395.1572628650729</v>
      </c>
      <c r="K17" s="13"/>
      <c r="L17" s="22"/>
      <c r="M17" s="22"/>
    </row>
    <row r="18" spans="2:13" ht="12.75">
      <c r="B18" s="8">
        <v>18</v>
      </c>
      <c r="C18" s="42">
        <v>6</v>
      </c>
      <c r="D18" s="37">
        <v>7</v>
      </c>
      <c r="E18" s="35">
        <f t="shared" si="0"/>
        <v>500</v>
      </c>
      <c r="F18" s="19">
        <f t="shared" si="1"/>
        <v>379.95890660103163</v>
      </c>
      <c r="K18" s="13"/>
      <c r="L18" s="23" t="s">
        <v>15</v>
      </c>
      <c r="M18" s="61">
        <f>PV($H$11,60,500)*(PV($H$11,11,,1))</f>
        <v>7347.89384641664</v>
      </c>
    </row>
    <row r="19" spans="2:13" ht="12.75">
      <c r="B19" s="8">
        <v>19</v>
      </c>
      <c r="C19" s="42">
        <v>7</v>
      </c>
      <c r="D19" s="37">
        <v>8</v>
      </c>
      <c r="E19" s="35">
        <f t="shared" si="0"/>
        <v>500</v>
      </c>
      <c r="F19" s="19">
        <f t="shared" si="1"/>
        <v>365.3451025009919</v>
      </c>
      <c r="K19" s="13"/>
      <c r="L19" s="49" t="s">
        <v>16</v>
      </c>
      <c r="M19" s="38"/>
    </row>
    <row r="20" spans="2:14" ht="12.75">
      <c r="B20" s="8">
        <v>20</v>
      </c>
      <c r="C20" s="42">
        <v>8</v>
      </c>
      <c r="D20" s="37">
        <v>9</v>
      </c>
      <c r="E20" s="35">
        <f t="shared" si="0"/>
        <v>500</v>
      </c>
      <c r="F20" s="19">
        <f t="shared" si="1"/>
        <v>351.29336778941524</v>
      </c>
      <c r="K20" s="13"/>
      <c r="L20" s="48" t="s">
        <v>17</v>
      </c>
      <c r="M20" s="25"/>
      <c r="N20" t="s">
        <v>5</v>
      </c>
    </row>
    <row r="21" spans="2:13" ht="12.75">
      <c r="B21" s="8">
        <v>21</v>
      </c>
      <c r="C21" s="42">
        <v>9</v>
      </c>
      <c r="D21" s="37">
        <v>10</v>
      </c>
      <c r="E21" s="35">
        <f t="shared" si="0"/>
        <v>500</v>
      </c>
      <c r="F21" s="19">
        <f t="shared" si="1"/>
        <v>337.7820844128993</v>
      </c>
      <c r="L21" s="13"/>
      <c r="M21" s="13"/>
    </row>
    <row r="22" spans="2:6" ht="12.75">
      <c r="B22" s="8">
        <v>22</v>
      </c>
      <c r="C22" s="42">
        <v>10</v>
      </c>
      <c r="D22" s="37">
        <v>11</v>
      </c>
      <c r="E22" s="35">
        <f t="shared" si="0"/>
        <v>500</v>
      </c>
      <c r="F22" s="19">
        <f t="shared" si="1"/>
        <v>324.79046578163394</v>
      </c>
    </row>
    <row r="23" spans="2:6" ht="12.75">
      <c r="B23" s="8">
        <v>23</v>
      </c>
      <c r="C23" s="42">
        <v>11</v>
      </c>
      <c r="D23" s="37">
        <v>12</v>
      </c>
      <c r="E23" s="35">
        <f t="shared" si="0"/>
        <v>500</v>
      </c>
      <c r="F23" s="19">
        <f t="shared" si="1"/>
        <v>312.29852479003256</v>
      </c>
    </row>
    <row r="24" spans="2:6" ht="12.75">
      <c r="B24" s="8">
        <v>24</v>
      </c>
      <c r="C24" s="42">
        <v>12</v>
      </c>
      <c r="D24" s="37">
        <v>13</v>
      </c>
      <c r="E24" s="35">
        <f t="shared" si="0"/>
        <v>500</v>
      </c>
      <c r="F24" s="19">
        <f t="shared" si="1"/>
        <v>300.287043067339</v>
      </c>
    </row>
    <row r="25" spans="2:6" ht="12.75">
      <c r="B25" s="8">
        <v>25</v>
      </c>
      <c r="C25" s="37">
        <v>13</v>
      </c>
      <c r="D25" s="37">
        <v>14</v>
      </c>
      <c r="E25" s="35">
        <f t="shared" si="0"/>
        <v>500</v>
      </c>
      <c r="F25" s="19">
        <f t="shared" si="1"/>
        <v>288.7375414109029</v>
      </c>
    </row>
    <row r="26" spans="2:9" ht="12.75">
      <c r="B26" s="8">
        <v>26</v>
      </c>
      <c r="C26" s="42">
        <v>14</v>
      </c>
      <c r="D26" s="37">
        <v>15</v>
      </c>
      <c r="E26" s="35">
        <f t="shared" si="0"/>
        <v>500</v>
      </c>
      <c r="F26" s="19">
        <f t="shared" si="1"/>
        <v>277.6322513566374</v>
      </c>
      <c r="G26" s="13"/>
      <c r="H26" s="13"/>
      <c r="I26" s="13"/>
    </row>
    <row r="27" spans="2:9" ht="12.75">
      <c r="B27" s="8">
        <v>27</v>
      </c>
      <c r="C27" s="42">
        <v>15</v>
      </c>
      <c r="D27" s="37">
        <v>16</v>
      </c>
      <c r="E27" s="35">
        <f t="shared" si="0"/>
        <v>500</v>
      </c>
      <c r="F27" s="19">
        <f t="shared" si="1"/>
        <v>266.95408784292056</v>
      </c>
      <c r="G27" s="22"/>
      <c r="H27" s="22"/>
      <c r="I27" s="27"/>
    </row>
    <row r="28" spans="2:6" ht="12.75">
      <c r="B28" s="8">
        <v>28</v>
      </c>
      <c r="C28" s="42">
        <v>16</v>
      </c>
      <c r="D28" s="37">
        <v>17</v>
      </c>
      <c r="E28" s="35">
        <f t="shared" si="0"/>
        <v>500</v>
      </c>
      <c r="F28" s="19">
        <f t="shared" si="1"/>
        <v>256.6866229258851</v>
      </c>
    </row>
    <row r="29" spans="2:6" ht="12.75">
      <c r="B29" s="8">
        <v>29</v>
      </c>
      <c r="C29" s="42">
        <v>17</v>
      </c>
      <c r="D29" s="37">
        <v>18</v>
      </c>
      <c r="E29" s="35">
        <f t="shared" si="0"/>
        <v>500</v>
      </c>
      <c r="F29" s="19">
        <f t="shared" si="1"/>
        <v>246.81406050565874</v>
      </c>
    </row>
    <row r="30" spans="2:6" ht="12.75">
      <c r="B30" s="8">
        <v>30</v>
      </c>
      <c r="C30" s="42">
        <v>18</v>
      </c>
      <c r="D30" s="37">
        <v>19</v>
      </c>
      <c r="E30" s="35">
        <f t="shared" si="0"/>
        <v>500</v>
      </c>
      <c r="F30" s="19">
        <f t="shared" si="1"/>
        <v>237.32121202467187</v>
      </c>
    </row>
    <row r="31" spans="2:6" ht="12.75">
      <c r="B31" s="8">
        <v>31</v>
      </c>
      <c r="C31" s="42">
        <v>19</v>
      </c>
      <c r="D31" s="37">
        <v>20</v>
      </c>
      <c r="E31" s="35">
        <f t="shared" si="0"/>
        <v>500</v>
      </c>
      <c r="F31" s="19">
        <f t="shared" si="1"/>
        <v>228.19347310064603</v>
      </c>
    </row>
    <row r="32" spans="2:6" ht="12.75">
      <c r="B32" s="8">
        <v>32</v>
      </c>
      <c r="C32" s="42">
        <v>20</v>
      </c>
      <c r="D32" s="37">
        <v>21</v>
      </c>
      <c r="E32" s="35">
        <f t="shared" si="0"/>
        <v>500</v>
      </c>
      <c r="F32" s="19">
        <f t="shared" si="1"/>
        <v>219.41680105831344</v>
      </c>
    </row>
    <row r="33" spans="2:6" ht="12.75">
      <c r="B33" s="8">
        <v>33</v>
      </c>
      <c r="C33" s="37">
        <v>21</v>
      </c>
      <c r="D33" s="37">
        <v>22</v>
      </c>
      <c r="E33" s="35">
        <f t="shared" si="0"/>
        <v>500</v>
      </c>
      <c r="F33" s="19">
        <f t="shared" si="1"/>
        <v>210.9776933253014</v>
      </c>
    </row>
    <row r="34" spans="2:6" ht="12.75">
      <c r="B34" s="8">
        <v>34</v>
      </c>
      <c r="C34" s="42">
        <v>22</v>
      </c>
      <c r="D34" s="37">
        <v>23</v>
      </c>
      <c r="E34" s="35">
        <f t="shared" si="0"/>
        <v>500</v>
      </c>
      <c r="F34" s="19">
        <f t="shared" si="1"/>
        <v>202.86316665894367</v>
      </c>
    </row>
    <row r="35" spans="2:6" ht="12.75">
      <c r="B35" s="8">
        <v>35</v>
      </c>
      <c r="C35" s="42">
        <v>23</v>
      </c>
      <c r="D35" s="37">
        <v>24</v>
      </c>
      <c r="E35" s="35">
        <f t="shared" si="0"/>
        <v>500</v>
      </c>
      <c r="F35" s="19">
        <f t="shared" si="1"/>
        <v>195.0607371720612</v>
      </c>
    </row>
    <row r="36" spans="2:6" ht="12.75">
      <c r="B36" s="8">
        <v>36</v>
      </c>
      <c r="C36" s="42">
        <v>24</v>
      </c>
      <c r="D36" s="37">
        <v>25</v>
      </c>
      <c r="E36" s="35">
        <f t="shared" si="0"/>
        <v>500</v>
      </c>
      <c r="F36" s="19">
        <f t="shared" si="1"/>
        <v>187.5584011269819</v>
      </c>
    </row>
    <row r="37" spans="2:6" ht="12.75">
      <c r="B37" s="8">
        <v>37</v>
      </c>
      <c r="C37" s="42">
        <v>25</v>
      </c>
      <c r="D37" s="37">
        <v>26</v>
      </c>
      <c r="E37" s="35">
        <f t="shared" si="0"/>
        <v>500</v>
      </c>
      <c r="F37" s="19">
        <f t="shared" si="1"/>
        <v>180.34461646825184</v>
      </c>
    </row>
    <row r="38" spans="2:6" ht="12.75">
      <c r="B38" s="8">
        <v>38</v>
      </c>
      <c r="C38" s="42">
        <v>26</v>
      </c>
      <c r="D38" s="37">
        <v>27</v>
      </c>
      <c r="E38" s="35">
        <f t="shared" si="0"/>
        <v>500</v>
      </c>
      <c r="F38" s="19">
        <f t="shared" si="1"/>
        <v>173.40828506562676</v>
      </c>
    </row>
    <row r="39" spans="2:6" ht="12.75">
      <c r="B39" s="8">
        <v>39</v>
      </c>
      <c r="C39" s="42">
        <v>27</v>
      </c>
      <c r="D39" s="37">
        <v>28</v>
      </c>
      <c r="E39" s="35">
        <f t="shared" si="0"/>
        <v>500</v>
      </c>
      <c r="F39" s="19">
        <f t="shared" si="1"/>
        <v>166.73873564002568</v>
      </c>
    </row>
    <row r="40" spans="2:6" ht="12.75">
      <c r="B40" s="8">
        <v>40</v>
      </c>
      <c r="C40" s="37">
        <v>28</v>
      </c>
      <c r="D40" s="37">
        <v>29</v>
      </c>
      <c r="E40" s="35">
        <f t="shared" si="0"/>
        <v>500</v>
      </c>
      <c r="F40" s="19">
        <f t="shared" si="1"/>
        <v>160.32570734617855</v>
      </c>
    </row>
    <row r="41" spans="2:6" ht="12.75">
      <c r="B41" s="8">
        <v>41</v>
      </c>
      <c r="C41" s="42">
        <v>29</v>
      </c>
      <c r="D41" s="37">
        <v>30</v>
      </c>
      <c r="E41" s="35">
        <f t="shared" si="0"/>
        <v>500</v>
      </c>
      <c r="F41" s="19">
        <f t="shared" si="1"/>
        <v>154.15933398671015</v>
      </c>
    </row>
    <row r="42" spans="2:6" ht="12.75">
      <c r="B42" s="8">
        <v>42</v>
      </c>
      <c r="C42" s="42">
        <v>30</v>
      </c>
      <c r="D42" s="37">
        <v>31</v>
      </c>
      <c r="E42" s="35">
        <f t="shared" si="0"/>
        <v>500</v>
      </c>
      <c r="F42" s="19">
        <f t="shared" si="1"/>
        <v>148.23012883337515</v>
      </c>
    </row>
    <row r="43" spans="2:6" ht="12.75">
      <c r="B43" s="8">
        <v>43</v>
      </c>
      <c r="C43" s="42">
        <v>31</v>
      </c>
      <c r="D43" s="37">
        <v>32</v>
      </c>
      <c r="E43" s="35">
        <f t="shared" si="0"/>
        <v>500</v>
      </c>
      <c r="F43" s="19">
        <f t="shared" si="1"/>
        <v>142.52897003209148</v>
      </c>
    </row>
    <row r="44" spans="2:6" ht="12.75">
      <c r="B44" s="8">
        <v>44</v>
      </c>
      <c r="C44" s="42">
        <v>32</v>
      </c>
      <c r="D44" s="37">
        <v>33</v>
      </c>
      <c r="E44" s="35">
        <f aca="true" t="shared" si="2" ref="E44:E71">$H$14</f>
        <v>500</v>
      </c>
      <c r="F44" s="19">
        <f aca="true" t="shared" si="3" ref="F44:F71">E44/(1+$H$11)^D44</f>
        <v>137.04708656931874</v>
      </c>
    </row>
    <row r="45" spans="2:6" ht="12.75">
      <c r="B45" s="8">
        <v>45</v>
      </c>
      <c r="C45" s="42">
        <v>33</v>
      </c>
      <c r="D45" s="37">
        <v>34</v>
      </c>
      <c r="E45" s="35">
        <f t="shared" si="2"/>
        <v>500</v>
      </c>
      <c r="F45" s="19">
        <f t="shared" si="3"/>
        <v>131.77604477819108</v>
      </c>
    </row>
    <row r="46" spans="2:6" ht="12.75">
      <c r="B46" s="8">
        <v>46</v>
      </c>
      <c r="C46" s="42">
        <v>34</v>
      </c>
      <c r="D46" s="37">
        <v>35</v>
      </c>
      <c r="E46" s="35">
        <f t="shared" si="2"/>
        <v>500</v>
      </c>
      <c r="F46" s="19">
        <f t="shared" si="3"/>
        <v>126.70773536364526</v>
      </c>
    </row>
    <row r="47" spans="2:6" ht="12.75">
      <c r="B47" s="8">
        <v>47</v>
      </c>
      <c r="C47" s="42">
        <v>35</v>
      </c>
      <c r="D47" s="37">
        <v>36</v>
      </c>
      <c r="E47" s="35">
        <f t="shared" si="2"/>
        <v>500</v>
      </c>
      <c r="F47" s="19">
        <f t="shared" si="3"/>
        <v>121.83436092658198</v>
      </c>
    </row>
    <row r="48" spans="2:6" ht="12.75">
      <c r="B48" s="8">
        <v>48</v>
      </c>
      <c r="C48" s="37">
        <v>36</v>
      </c>
      <c r="D48" s="37">
        <v>37</v>
      </c>
      <c r="E48" s="35">
        <f t="shared" si="2"/>
        <v>500</v>
      </c>
      <c r="F48" s="19">
        <f t="shared" si="3"/>
        <v>117.14842396786726</v>
      </c>
    </row>
    <row r="49" spans="2:6" ht="12.75">
      <c r="B49" s="8">
        <v>49</v>
      </c>
      <c r="C49" s="42">
        <v>37</v>
      </c>
      <c r="D49" s="37">
        <v>38</v>
      </c>
      <c r="E49" s="35">
        <f t="shared" si="2"/>
        <v>500</v>
      </c>
      <c r="F49" s="19">
        <f t="shared" si="3"/>
        <v>112.64271535371853</v>
      </c>
    </row>
    <row r="50" spans="2:6" ht="12.75">
      <c r="B50" s="8">
        <v>50</v>
      </c>
      <c r="C50" s="42">
        <v>38</v>
      </c>
      <c r="D50" s="37">
        <v>39</v>
      </c>
      <c r="E50" s="35">
        <f t="shared" si="2"/>
        <v>500</v>
      </c>
      <c r="F50" s="19">
        <f t="shared" si="3"/>
        <v>108.31030322472937</v>
      </c>
    </row>
    <row r="51" spans="2:6" ht="12.75">
      <c r="B51" s="8">
        <v>51</v>
      </c>
      <c r="C51" s="42">
        <v>39</v>
      </c>
      <c r="D51" s="37">
        <v>40</v>
      </c>
      <c r="E51" s="35">
        <f t="shared" si="2"/>
        <v>500</v>
      </c>
      <c r="F51" s="19">
        <f t="shared" si="3"/>
        <v>104.14452233147051</v>
      </c>
    </row>
    <row r="52" spans="2:6" ht="12.75">
      <c r="B52" s="8">
        <v>52</v>
      </c>
      <c r="C52" s="37">
        <v>40</v>
      </c>
      <c r="D52" s="37">
        <v>41</v>
      </c>
      <c r="E52" s="35">
        <f t="shared" si="2"/>
        <v>500</v>
      </c>
      <c r="F52" s="19">
        <f t="shared" si="3"/>
        <v>100.13896378026011</v>
      </c>
    </row>
    <row r="53" spans="2:6" ht="12.75">
      <c r="B53" s="8">
        <v>53</v>
      </c>
      <c r="C53" s="42">
        <v>41</v>
      </c>
      <c r="D53" s="37">
        <v>42</v>
      </c>
      <c r="E53" s="35">
        <f t="shared" si="2"/>
        <v>500</v>
      </c>
      <c r="F53" s="19">
        <f t="shared" si="3"/>
        <v>96.28746517332704</v>
      </c>
    </row>
    <row r="54" spans="2:6" ht="12.75">
      <c r="B54" s="8">
        <v>54</v>
      </c>
      <c r="C54" s="42">
        <v>42</v>
      </c>
      <c r="D54" s="37">
        <v>43</v>
      </c>
      <c r="E54" s="35">
        <f t="shared" si="2"/>
        <v>500</v>
      </c>
      <c r="F54" s="19">
        <f t="shared" si="3"/>
        <v>92.58410112819907</v>
      </c>
    </row>
    <row r="55" spans="2:6" ht="12.75">
      <c r="B55" s="8">
        <v>55</v>
      </c>
      <c r="C55" s="42">
        <v>43</v>
      </c>
      <c r="D55" s="37">
        <v>44</v>
      </c>
      <c r="E55" s="35">
        <f t="shared" si="2"/>
        <v>500</v>
      </c>
      <c r="F55" s="19">
        <f t="shared" si="3"/>
        <v>89.02317416172986</v>
      </c>
    </row>
    <row r="56" spans="2:6" ht="12.75">
      <c r="B56" s="8">
        <v>56</v>
      </c>
      <c r="C56" s="42">
        <v>44</v>
      </c>
      <c r="D56" s="37">
        <v>45</v>
      </c>
      <c r="E56" s="35">
        <f t="shared" si="2"/>
        <v>500</v>
      </c>
      <c r="F56" s="19">
        <f t="shared" si="3"/>
        <v>85.59920592474025</v>
      </c>
    </row>
    <row r="57" spans="2:6" ht="12.75">
      <c r="B57" s="8">
        <v>57</v>
      </c>
      <c r="C57" s="42">
        <v>45</v>
      </c>
      <c r="D57" s="37">
        <v>46</v>
      </c>
      <c r="E57" s="35">
        <f t="shared" si="2"/>
        <v>500</v>
      </c>
      <c r="F57" s="19">
        <f t="shared" si="3"/>
        <v>82.3069287737887</v>
      </c>
    </row>
    <row r="58" spans="2:6" ht="12.75">
      <c r="B58" s="8">
        <v>58</v>
      </c>
      <c r="C58" s="42">
        <v>46</v>
      </c>
      <c r="D58" s="37">
        <v>47</v>
      </c>
      <c r="E58" s="35">
        <f t="shared" si="2"/>
        <v>500</v>
      </c>
      <c r="F58" s="19">
        <f t="shared" si="3"/>
        <v>79.14127766710452</v>
      </c>
    </row>
    <row r="59" spans="2:6" ht="12.75">
      <c r="B59" s="8">
        <v>59</v>
      </c>
      <c r="C59" s="42">
        <v>47</v>
      </c>
      <c r="D59" s="37">
        <v>48</v>
      </c>
      <c r="E59" s="35">
        <f t="shared" si="2"/>
        <v>500</v>
      </c>
      <c r="F59" s="19">
        <f t="shared" si="3"/>
        <v>76.09738237221588</v>
      </c>
    </row>
    <row r="60" spans="2:6" ht="12.75">
      <c r="B60" s="8">
        <v>60</v>
      </c>
      <c r="C60" s="37">
        <v>48</v>
      </c>
      <c r="D60" s="37">
        <v>49</v>
      </c>
      <c r="E60" s="35">
        <f t="shared" si="2"/>
        <v>500</v>
      </c>
      <c r="F60" s="19">
        <f t="shared" si="3"/>
        <v>73.17055997328448</v>
      </c>
    </row>
    <row r="61" spans="2:6" ht="12.75">
      <c r="B61" s="8">
        <v>61</v>
      </c>
      <c r="C61" s="42">
        <v>49</v>
      </c>
      <c r="D61" s="37">
        <v>50</v>
      </c>
      <c r="E61" s="35">
        <f t="shared" si="2"/>
        <v>500</v>
      </c>
      <c r="F61" s="19">
        <f t="shared" si="3"/>
        <v>70.3563076666197</v>
      </c>
    </row>
    <row r="62" spans="2:6" ht="12.75">
      <c r="B62" s="8">
        <v>62</v>
      </c>
      <c r="C62" s="37">
        <v>50</v>
      </c>
      <c r="D62" s="37">
        <v>51</v>
      </c>
      <c r="E62" s="35">
        <f t="shared" si="2"/>
        <v>500</v>
      </c>
      <c r="F62" s="19">
        <f t="shared" si="3"/>
        <v>67.65029583328817</v>
      </c>
    </row>
    <row r="63" spans="2:6" ht="12.75">
      <c r="B63" s="8">
        <v>63</v>
      </c>
      <c r="C63" s="42">
        <v>51</v>
      </c>
      <c r="D63" s="37">
        <v>52</v>
      </c>
      <c r="E63" s="35">
        <f t="shared" si="2"/>
        <v>500</v>
      </c>
      <c r="F63" s="19">
        <f t="shared" si="3"/>
        <v>65.0483613781617</v>
      </c>
    </row>
    <row r="64" spans="2:6" ht="12.75">
      <c r="B64" s="8">
        <v>64</v>
      </c>
      <c r="C64" s="42">
        <v>52</v>
      </c>
      <c r="D64" s="37">
        <v>53</v>
      </c>
      <c r="E64" s="35">
        <f t="shared" si="2"/>
        <v>500</v>
      </c>
      <c r="F64" s="19">
        <f t="shared" si="3"/>
        <v>62.54650132515547</v>
      </c>
    </row>
    <row r="65" spans="2:6" ht="12.75">
      <c r="B65" s="8">
        <v>65</v>
      </c>
      <c r="C65" s="37">
        <v>53</v>
      </c>
      <c r="D65" s="37">
        <v>54</v>
      </c>
      <c r="E65" s="35">
        <f t="shared" si="2"/>
        <v>500</v>
      </c>
      <c r="F65" s="19">
        <f t="shared" si="3"/>
        <v>60.14086665880333</v>
      </c>
    </row>
    <row r="66" spans="2:6" ht="12.75">
      <c r="B66" s="8">
        <v>66</v>
      </c>
      <c r="C66" s="42">
        <v>54</v>
      </c>
      <c r="D66" s="37">
        <v>55</v>
      </c>
      <c r="E66" s="35">
        <f t="shared" si="2"/>
        <v>500</v>
      </c>
      <c r="F66" s="19">
        <f t="shared" si="3"/>
        <v>57.82775640269552</v>
      </c>
    </row>
    <row r="67" spans="2:6" ht="12.75">
      <c r="B67" s="8">
        <v>67</v>
      </c>
      <c r="C67" s="37">
        <v>55</v>
      </c>
      <c r="D67" s="37">
        <v>56</v>
      </c>
      <c r="E67" s="35">
        <f t="shared" si="2"/>
        <v>500</v>
      </c>
      <c r="F67" s="19">
        <f t="shared" si="3"/>
        <v>55.603611925668766</v>
      </c>
    </row>
    <row r="68" spans="2:6" ht="12.75">
      <c r="B68" s="8">
        <v>68</v>
      </c>
      <c r="C68" s="42">
        <v>56</v>
      </c>
      <c r="D68" s="37">
        <v>57</v>
      </c>
      <c r="E68" s="35">
        <f t="shared" si="2"/>
        <v>500</v>
      </c>
      <c r="F68" s="19">
        <f t="shared" si="3"/>
        <v>53.46501146698918</v>
      </c>
    </row>
    <row r="69" spans="2:6" ht="12.75">
      <c r="B69" s="8">
        <v>69</v>
      </c>
      <c r="C69" s="37">
        <v>57</v>
      </c>
      <c r="D69" s="37">
        <v>58</v>
      </c>
      <c r="E69" s="35">
        <f t="shared" si="2"/>
        <v>500</v>
      </c>
      <c r="F69" s="19">
        <f t="shared" si="3"/>
        <v>51.40866487210499</v>
      </c>
    </row>
    <row r="70" spans="2:6" ht="12.75">
      <c r="B70" s="8">
        <v>70</v>
      </c>
      <c r="C70" s="42">
        <v>58</v>
      </c>
      <c r="D70" s="37">
        <v>59</v>
      </c>
      <c r="E70" s="35">
        <f t="shared" si="2"/>
        <v>500</v>
      </c>
      <c r="F70" s="19">
        <f t="shared" si="3"/>
        <v>49.431408530870186</v>
      </c>
    </row>
    <row r="71" spans="2:6" ht="12.75">
      <c r="B71" s="8">
        <v>71</v>
      </c>
      <c r="C71" s="37">
        <v>59</v>
      </c>
      <c r="D71" s="42">
        <v>60</v>
      </c>
      <c r="E71" s="35">
        <f t="shared" si="2"/>
        <v>500</v>
      </c>
      <c r="F71" s="19">
        <f t="shared" si="3"/>
        <v>47.53020051045208</v>
      </c>
    </row>
    <row r="72" spans="2:6" ht="12.75">
      <c r="B72" s="11">
        <v>72</v>
      </c>
      <c r="C72" s="45">
        <v>60</v>
      </c>
      <c r="D72" s="34" t="s">
        <v>5</v>
      </c>
      <c r="E72" s="40" t="s">
        <v>5</v>
      </c>
      <c r="F72" s="41" t="s">
        <v>5</v>
      </c>
    </row>
  </sheetData>
  <sheetProtection password="C40A" sheet="1" objects="1" scenarios="1"/>
  <printOptions/>
  <pageMargins left="0.75" right="0.75" top="1" bottom="1" header="0" footer="0"/>
  <pageSetup horizontalDpi="300" verticalDpi="3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3" sqref="F3"/>
    </sheetView>
  </sheetViews>
  <sheetFormatPr defaultColWidth="11.421875" defaultRowHeight="12.75"/>
  <cols>
    <col min="6" max="6" width="20.421875" style="0" bestFit="1" customWidth="1"/>
  </cols>
  <sheetData>
    <row r="1" spans="1:7" ht="12.75">
      <c r="A1" t="s">
        <v>51</v>
      </c>
      <c r="C1" s="1" t="s">
        <v>7</v>
      </c>
      <c r="D1" s="1"/>
      <c r="E1" s="1"/>
      <c r="F1" s="1"/>
      <c r="G1" s="1"/>
    </row>
    <row r="2" ht="12.75">
      <c r="C2" s="1" t="s">
        <v>52</v>
      </c>
    </row>
    <row r="13" spans="2:6" ht="12.75">
      <c r="B13" s="23" t="s">
        <v>41</v>
      </c>
      <c r="C13" s="30"/>
      <c r="D13" s="30"/>
      <c r="E13" s="30"/>
      <c r="F13" s="26"/>
    </row>
    <row r="14" spans="2:6" ht="12.75">
      <c r="B14" s="49" t="s">
        <v>42</v>
      </c>
      <c r="C14" s="33" t="s">
        <v>50</v>
      </c>
      <c r="D14" s="33"/>
      <c r="E14" s="33"/>
      <c r="F14" s="53">
        <f>3000+PV(5%,4,300)*(PV(5%,2,,1))</f>
        <v>3964.8844909285335</v>
      </c>
    </row>
    <row r="15" spans="2:6" ht="12.75">
      <c r="B15" s="49" t="s">
        <v>43</v>
      </c>
      <c r="C15" s="33"/>
      <c r="D15" s="33"/>
      <c r="E15" s="33"/>
      <c r="F15" s="38"/>
    </row>
    <row r="16" spans="2:6" ht="12.75">
      <c r="B16" s="48" t="s">
        <v>44</v>
      </c>
      <c r="C16" s="32"/>
      <c r="D16" s="32"/>
      <c r="E16" s="32"/>
      <c r="F16" s="25"/>
    </row>
    <row r="20" spans="2:4" ht="12.75">
      <c r="B20" t="s">
        <v>5</v>
      </c>
      <c r="D20" t="s">
        <v>5</v>
      </c>
    </row>
    <row r="22" ht="12.75">
      <c r="B22" t="s">
        <v>5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6">
      <selection activeCell="F11" sqref="F11"/>
    </sheetView>
  </sheetViews>
  <sheetFormatPr defaultColWidth="11.421875" defaultRowHeight="12.75"/>
  <cols>
    <col min="6" max="6" width="11.57421875" style="0" bestFit="1" customWidth="1"/>
  </cols>
  <sheetData>
    <row r="1" spans="1:7" ht="12.75">
      <c r="A1" t="s">
        <v>31</v>
      </c>
      <c r="C1" s="1" t="s">
        <v>7</v>
      </c>
      <c r="D1" s="1"/>
      <c r="E1" s="1"/>
      <c r="F1" s="1"/>
      <c r="G1" s="1"/>
    </row>
    <row r="2" spans="3:4" ht="12.75">
      <c r="C2" s="1" t="s">
        <v>52</v>
      </c>
      <c r="D2" s="1"/>
    </row>
    <row r="12" spans="2:3" ht="12.75">
      <c r="B12" s="1" t="s">
        <v>32</v>
      </c>
      <c r="C12" s="1"/>
    </row>
    <row r="13" spans="2:6" ht="12.75">
      <c r="B13" s="13"/>
      <c r="C13" s="13"/>
      <c r="D13" s="13"/>
      <c r="E13" s="13"/>
      <c r="F13" s="13"/>
    </row>
    <row r="14" ht="12.75">
      <c r="B14" s="1" t="s">
        <v>47</v>
      </c>
    </row>
    <row r="15" spans="2:6" ht="12.75">
      <c r="B15" s="23" t="s">
        <v>33</v>
      </c>
      <c r="C15" s="30" t="s">
        <v>5</v>
      </c>
      <c r="D15" s="30"/>
      <c r="E15" s="30"/>
      <c r="F15" s="26"/>
    </row>
    <row r="16" spans="2:6" ht="12.75">
      <c r="B16" s="49" t="s">
        <v>38</v>
      </c>
      <c r="C16" s="33" t="s">
        <v>36</v>
      </c>
      <c r="D16" s="33"/>
      <c r="E16" s="33">
        <f>1000*1.02^3</f>
        <v>1061.2079999999999</v>
      </c>
      <c r="F16" s="38"/>
    </row>
    <row r="17" spans="2:6" ht="12.75">
      <c r="B17" s="48" t="s">
        <v>34</v>
      </c>
      <c r="C17" s="32"/>
      <c r="D17" s="32"/>
      <c r="E17" s="32"/>
      <c r="F17" s="25"/>
    </row>
    <row r="18" spans="2:6" ht="12.75">
      <c r="B18" s="48" t="s">
        <v>37</v>
      </c>
      <c r="C18" s="32" t="s">
        <v>35</v>
      </c>
      <c r="D18" s="32"/>
      <c r="E18" s="32"/>
      <c r="F18" s="54">
        <f>PMT(2%,5,-E16)</f>
        <v>225.1441850906595</v>
      </c>
    </row>
    <row r="20" spans="2:6" ht="12.75">
      <c r="B20" s="52" t="s">
        <v>48</v>
      </c>
      <c r="C20" s="52"/>
      <c r="D20" s="13"/>
      <c r="E20" s="13"/>
      <c r="F20" s="13"/>
    </row>
    <row r="21" spans="2:6" ht="12.75">
      <c r="B21" s="55" t="s">
        <v>37</v>
      </c>
      <c r="C21" s="56" t="s">
        <v>46</v>
      </c>
      <c r="D21" s="56"/>
      <c r="E21" s="56"/>
      <c r="F21" s="57">
        <f>PMT(2%,5,-1)*(1000*1.02^3)</f>
        <v>225.1441850906595</v>
      </c>
    </row>
    <row r="24" spans="2:3" ht="12.75">
      <c r="B24" s="1" t="s">
        <v>39</v>
      </c>
      <c r="C24" s="1"/>
    </row>
    <row r="26" spans="2:6" ht="12.75">
      <c r="B26" s="1" t="s">
        <v>47</v>
      </c>
      <c r="F26" s="13"/>
    </row>
    <row r="27" spans="2:6" ht="12.75">
      <c r="B27" s="23" t="s">
        <v>33</v>
      </c>
      <c r="C27" s="30" t="s">
        <v>5</v>
      </c>
      <c r="D27" s="30"/>
      <c r="E27" s="30"/>
      <c r="F27" s="26"/>
    </row>
    <row r="28" spans="2:6" ht="12.75">
      <c r="B28" s="49" t="s">
        <v>38</v>
      </c>
      <c r="C28" s="33" t="s">
        <v>36</v>
      </c>
      <c r="D28" s="33"/>
      <c r="E28" s="58"/>
      <c r="F28" s="59">
        <f>1000*1.02^3</f>
        <v>1061.2079999999999</v>
      </c>
    </row>
    <row r="29" spans="2:6" ht="12.75">
      <c r="B29" s="49" t="s">
        <v>34</v>
      </c>
      <c r="C29" s="33"/>
      <c r="D29" s="33"/>
      <c r="E29" s="33"/>
      <c r="F29" s="54"/>
    </row>
    <row r="30" spans="2:6" ht="12.75">
      <c r="B30" s="55" t="s">
        <v>37</v>
      </c>
      <c r="C30" s="56" t="s">
        <v>45</v>
      </c>
      <c r="D30" s="56"/>
      <c r="E30" s="56"/>
      <c r="F30" s="57">
        <f>PMT(2%,5,-F28,,1)</f>
        <v>220.72959322613676</v>
      </c>
    </row>
    <row r="31" ht="12.75">
      <c r="F31" s="51"/>
    </row>
    <row r="32" spans="2:6" ht="12.75">
      <c r="B32" s="13"/>
      <c r="C32" s="13"/>
      <c r="D32" s="13"/>
      <c r="E32" s="13"/>
      <c r="F32" s="50"/>
    </row>
    <row r="33" spans="2:3" ht="12.75">
      <c r="B33" s="52" t="s">
        <v>48</v>
      </c>
      <c r="C33" s="52"/>
    </row>
    <row r="34" spans="2:6" ht="12.75">
      <c r="B34" s="55" t="s">
        <v>37</v>
      </c>
      <c r="C34" s="56" t="s">
        <v>49</v>
      </c>
      <c r="D34" s="56"/>
      <c r="E34" s="56"/>
      <c r="F34" s="60">
        <f>PMT(2%,5,-1,,1)*(1000*1.02^3)</f>
        <v>220.72959322613673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Plaza Vidaurre</dc:creator>
  <cp:keywords/>
  <dc:description/>
  <cp:lastModifiedBy>Marco Plaza Vidaurre</cp:lastModifiedBy>
  <dcterms:created xsi:type="dcterms:W3CDTF">2003-10-16T21:51:53Z</dcterms:created>
  <dcterms:modified xsi:type="dcterms:W3CDTF">2003-11-02T21:28:31Z</dcterms:modified>
  <cp:category/>
  <cp:version/>
  <cp:contentType/>
  <cp:contentStatus/>
</cp:coreProperties>
</file>